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21660" windowHeight="1068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Položky!$A$1:$K$47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G46" i="3" l="1"/>
  <c r="BF46" i="3"/>
  <c r="BE46" i="3"/>
  <c r="BC46" i="3"/>
  <c r="K46" i="3"/>
  <c r="I46" i="3"/>
  <c r="G46" i="3"/>
  <c r="BD46" i="3" s="1"/>
  <c r="BG45" i="3"/>
  <c r="BF45" i="3"/>
  <c r="BE45" i="3"/>
  <c r="BC45" i="3"/>
  <c r="K45" i="3"/>
  <c r="I45" i="3"/>
  <c r="G45" i="3"/>
  <c r="BD45" i="3" s="1"/>
  <c r="BG44" i="3"/>
  <c r="BF44" i="3"/>
  <c r="BE44" i="3"/>
  <c r="BC44" i="3"/>
  <c r="K44" i="3"/>
  <c r="I44" i="3"/>
  <c r="G44" i="3"/>
  <c r="BD44" i="3" s="1"/>
  <c r="BG43" i="3"/>
  <c r="BF43" i="3"/>
  <c r="BE43" i="3"/>
  <c r="BC43" i="3"/>
  <c r="K43" i="3"/>
  <c r="I43" i="3"/>
  <c r="G43" i="3"/>
  <c r="BD43" i="3" s="1"/>
  <c r="BG42" i="3"/>
  <c r="BF42" i="3"/>
  <c r="BE42" i="3"/>
  <c r="BC42" i="3"/>
  <c r="K42" i="3"/>
  <c r="I42" i="3"/>
  <c r="G42" i="3"/>
  <c r="BD42" i="3" s="1"/>
  <c r="BG41" i="3"/>
  <c r="BF41" i="3"/>
  <c r="BE41" i="3"/>
  <c r="BC41" i="3"/>
  <c r="K41" i="3"/>
  <c r="I41" i="3"/>
  <c r="G41" i="3"/>
  <c r="BD41" i="3" s="1"/>
  <c r="BG40" i="3"/>
  <c r="BF40" i="3"/>
  <c r="BE40" i="3"/>
  <c r="BC40" i="3"/>
  <c r="K40" i="3"/>
  <c r="I40" i="3"/>
  <c r="G40" i="3"/>
  <c r="BD40" i="3" s="1"/>
  <c r="BG39" i="3"/>
  <c r="BF39" i="3"/>
  <c r="BE39" i="3"/>
  <c r="BC39" i="3"/>
  <c r="K39" i="3"/>
  <c r="I39" i="3"/>
  <c r="G39" i="3"/>
  <c r="BD39" i="3" s="1"/>
  <c r="BG38" i="3"/>
  <c r="BF38" i="3"/>
  <c r="BE38" i="3"/>
  <c r="BC38" i="3"/>
  <c r="K38" i="3"/>
  <c r="I38" i="3"/>
  <c r="G38" i="3"/>
  <c r="BD38" i="3" s="1"/>
  <c r="BG37" i="3"/>
  <c r="BF37" i="3"/>
  <c r="BE37" i="3"/>
  <c r="BC37" i="3"/>
  <c r="K37" i="3"/>
  <c r="I37" i="3"/>
  <c r="G37" i="3"/>
  <c r="BD37" i="3" s="1"/>
  <c r="BG36" i="3"/>
  <c r="BG47" i="3" s="1"/>
  <c r="I12" i="2" s="1"/>
  <c r="BF36" i="3"/>
  <c r="BE36" i="3"/>
  <c r="BC36" i="3"/>
  <c r="K36" i="3"/>
  <c r="K47" i="3" s="1"/>
  <c r="I36" i="3"/>
  <c r="G36" i="3"/>
  <c r="BD36" i="3" s="1"/>
  <c r="B12" i="2"/>
  <c r="A12" i="2"/>
  <c r="BF47" i="3"/>
  <c r="H12" i="2" s="1"/>
  <c r="BE47" i="3"/>
  <c r="G12" i="2" s="1"/>
  <c r="BC47" i="3"/>
  <c r="E12" i="2" s="1"/>
  <c r="I47" i="3"/>
  <c r="C47" i="3"/>
  <c r="BG33" i="3"/>
  <c r="BF33" i="3"/>
  <c r="BE33" i="3"/>
  <c r="BC33" i="3"/>
  <c r="K33" i="3"/>
  <c r="I33" i="3"/>
  <c r="G33" i="3"/>
  <c r="BD33" i="3" s="1"/>
  <c r="BG32" i="3"/>
  <c r="BG34" i="3" s="1"/>
  <c r="I11" i="2" s="1"/>
  <c r="BF32" i="3"/>
  <c r="BE32" i="3"/>
  <c r="BC32" i="3"/>
  <c r="K32" i="3"/>
  <c r="K34" i="3" s="1"/>
  <c r="I32" i="3"/>
  <c r="G32" i="3"/>
  <c r="BD32" i="3" s="1"/>
  <c r="BG31" i="3"/>
  <c r="BF31" i="3"/>
  <c r="BE31" i="3"/>
  <c r="BC31" i="3"/>
  <c r="K31" i="3"/>
  <c r="I31" i="3"/>
  <c r="G31" i="3"/>
  <c r="BD31" i="3" s="1"/>
  <c r="BG29" i="3"/>
  <c r="BF29" i="3"/>
  <c r="BE29" i="3"/>
  <c r="BE34" i="3" s="1"/>
  <c r="G11" i="2" s="1"/>
  <c r="BC29" i="3"/>
  <c r="BC34" i="3" s="1"/>
  <c r="E11" i="2" s="1"/>
  <c r="K29" i="3"/>
  <c r="I29" i="3"/>
  <c r="G29" i="3"/>
  <c r="BD29" i="3" s="1"/>
  <c r="BD34" i="3" s="1"/>
  <c r="F11" i="2" s="1"/>
  <c r="B11" i="2"/>
  <c r="A11" i="2"/>
  <c r="BF34" i="3"/>
  <c r="H11" i="2" s="1"/>
  <c r="I34" i="3"/>
  <c r="C34" i="3"/>
  <c r="BG26" i="3"/>
  <c r="BF26" i="3"/>
  <c r="BE26" i="3"/>
  <c r="BC26" i="3"/>
  <c r="K26" i="3"/>
  <c r="I26" i="3"/>
  <c r="G26" i="3"/>
  <c r="BD26" i="3" s="1"/>
  <c r="BG24" i="3"/>
  <c r="BG27" i="3" s="1"/>
  <c r="I10" i="2" s="1"/>
  <c r="BF24" i="3"/>
  <c r="BE24" i="3"/>
  <c r="BC24" i="3"/>
  <c r="K24" i="3"/>
  <c r="K27" i="3" s="1"/>
  <c r="I24" i="3"/>
  <c r="G24" i="3"/>
  <c r="BD24" i="3" s="1"/>
  <c r="B10" i="2"/>
  <c r="A10" i="2"/>
  <c r="BF27" i="3"/>
  <c r="H10" i="2" s="1"/>
  <c r="BE27" i="3"/>
  <c r="G10" i="2" s="1"/>
  <c r="BC27" i="3"/>
  <c r="E10" i="2" s="1"/>
  <c r="I27" i="3"/>
  <c r="C27" i="3"/>
  <c r="BG21" i="3"/>
  <c r="BG22" i="3" s="1"/>
  <c r="I9" i="2" s="1"/>
  <c r="BF21" i="3"/>
  <c r="BE21" i="3"/>
  <c r="BD21" i="3"/>
  <c r="BD22" i="3" s="1"/>
  <c r="F9" i="2" s="1"/>
  <c r="K21" i="3"/>
  <c r="I21" i="3"/>
  <c r="G21" i="3"/>
  <c r="BC21" i="3" s="1"/>
  <c r="BC22" i="3" s="1"/>
  <c r="E9" i="2" s="1"/>
  <c r="B9" i="2"/>
  <c r="A9" i="2"/>
  <c r="BF22" i="3"/>
  <c r="H9" i="2" s="1"/>
  <c r="BE22" i="3"/>
  <c r="G9" i="2" s="1"/>
  <c r="K22" i="3"/>
  <c r="I22" i="3"/>
  <c r="C22" i="3"/>
  <c r="BG18" i="3"/>
  <c r="BF18" i="3"/>
  <c r="BE18" i="3"/>
  <c r="BD18" i="3"/>
  <c r="K18" i="3"/>
  <c r="I18" i="3"/>
  <c r="G18" i="3"/>
  <c r="BC18" i="3" s="1"/>
  <c r="BG17" i="3"/>
  <c r="BF17" i="3"/>
  <c r="BE17" i="3"/>
  <c r="BD17" i="3"/>
  <c r="K17" i="3"/>
  <c r="I17" i="3"/>
  <c r="G17" i="3"/>
  <c r="BC17" i="3" s="1"/>
  <c r="BG16" i="3"/>
  <c r="BF16" i="3"/>
  <c r="BE16" i="3"/>
  <c r="BE19" i="3" s="1"/>
  <c r="G8" i="2" s="1"/>
  <c r="BD16" i="3"/>
  <c r="K16" i="3"/>
  <c r="I16" i="3"/>
  <c r="G16" i="3"/>
  <c r="BC16" i="3" s="1"/>
  <c r="BG14" i="3"/>
  <c r="BF14" i="3"/>
  <c r="BE14" i="3"/>
  <c r="BD14" i="3"/>
  <c r="K14" i="3"/>
  <c r="I14" i="3"/>
  <c r="G14" i="3"/>
  <c r="BC14" i="3" s="1"/>
  <c r="BG13" i="3"/>
  <c r="BF13" i="3"/>
  <c r="BF19" i="3" s="1"/>
  <c r="H8" i="2" s="1"/>
  <c r="BE13" i="3"/>
  <c r="BD13" i="3"/>
  <c r="K13" i="3"/>
  <c r="I13" i="3"/>
  <c r="G13" i="3"/>
  <c r="BC13" i="3" s="1"/>
  <c r="B8" i="2"/>
  <c r="A8" i="2"/>
  <c r="BG19" i="3"/>
  <c r="I8" i="2" s="1"/>
  <c r="K19" i="3"/>
  <c r="I19" i="3"/>
  <c r="C19" i="3"/>
  <c r="BG10" i="3"/>
  <c r="BF10" i="3"/>
  <c r="BE10" i="3"/>
  <c r="BD10" i="3"/>
  <c r="K10" i="3"/>
  <c r="K11" i="3" s="1"/>
  <c r="I10" i="3"/>
  <c r="I11" i="3" s="1"/>
  <c r="G10" i="3"/>
  <c r="BC10" i="3" s="1"/>
  <c r="BG8" i="3"/>
  <c r="BF8" i="3"/>
  <c r="BE8" i="3"/>
  <c r="BD8" i="3"/>
  <c r="BD11" i="3" s="1"/>
  <c r="F7" i="2" s="1"/>
  <c r="K8" i="3"/>
  <c r="I8" i="3"/>
  <c r="G8" i="3"/>
  <c r="BC8" i="3" s="1"/>
  <c r="B7" i="2"/>
  <c r="A7" i="2"/>
  <c r="BG11" i="3"/>
  <c r="I7" i="2" s="1"/>
  <c r="BF11" i="3"/>
  <c r="H7" i="2" s="1"/>
  <c r="BE11" i="3"/>
  <c r="G7" i="2" s="1"/>
  <c r="C11" i="3"/>
  <c r="C4" i="3"/>
  <c r="H3" i="3"/>
  <c r="C3" i="3"/>
  <c r="H19" i="2"/>
  <c r="I18" i="2"/>
  <c r="G18" i="2"/>
  <c r="C2" i="2"/>
  <c r="C1" i="2"/>
  <c r="F33" i="1"/>
  <c r="F31" i="1"/>
  <c r="F34" i="1" s="1"/>
  <c r="G22" i="1"/>
  <c r="G21" i="1" s="1"/>
  <c r="G8" i="1"/>
  <c r="H13" i="2" l="1"/>
  <c r="C15" i="1" s="1"/>
  <c r="BC11" i="3"/>
  <c r="E7" i="2" s="1"/>
  <c r="I13" i="2"/>
  <c r="C20" i="1" s="1"/>
  <c r="BD19" i="3"/>
  <c r="F8" i="2" s="1"/>
  <c r="BD47" i="3"/>
  <c r="F12" i="2" s="1"/>
  <c r="BC19" i="3"/>
  <c r="E8" i="2" s="1"/>
  <c r="E13" i="2" s="1"/>
  <c r="C16" i="1" s="1"/>
  <c r="BD27" i="3"/>
  <c r="F10" i="2" s="1"/>
  <c r="G13" i="2"/>
  <c r="C14" i="1" s="1"/>
  <c r="G11" i="3"/>
  <c r="G19" i="3"/>
  <c r="G22" i="3"/>
  <c r="G27" i="3"/>
  <c r="G34" i="3"/>
  <c r="G47" i="3"/>
  <c r="F13" i="2" l="1"/>
  <c r="C17" i="1" s="1"/>
  <c r="C18" i="1"/>
  <c r="C21" i="1" s="1"/>
  <c r="C22" i="1" s="1"/>
</calcChain>
</file>

<file path=xl/sharedStrings.xml><?xml version="1.0" encoding="utf-8"?>
<sst xmlns="http://schemas.openxmlformats.org/spreadsheetml/2006/main" count="203" uniqueCount="143">
  <si>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</si>
  <si>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</si>
  <si>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</si>
  <si>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</si>
  <si>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</si>
  <si>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</si>
  <si>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</si>
  <si>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</si>
  <si>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</si>
  <si>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</si>
  <si>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</si>
  <si>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</si>
  <si>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</si>
  <si>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</si>
  <si>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</si>
  <si>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</si>
  <si>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</si>
  <si>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</si>
  <si>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</si>
  <si>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</si>
  <si>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</si>
  <si>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</si>
  <si>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</si>
  <si>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</si>
  <si>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</si>
  <si>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</si>
  <si>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</si>
  <si>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</si>
  <si>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</si>
  <si>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</si>
  <si>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</si>
  <si>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</si>
  <si>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</si>
  <si>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</si>
  <si>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</si>
  <si>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</si>
  <si>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</si>
  <si>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</si>
  <si>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</si>
  <si>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</si>
  <si>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</si>
  <si>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</si>
  <si>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</si>
  <si>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</si>
  <si>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</si>
  <si>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</si>
  <si>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</si>
  <si>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</si>
  <si>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</si>
  <si>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</si>
  <si>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</si>
  <si>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</si>
  <si>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</si>
  <si>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</si>
  <si>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</si>
  <si>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</si>
  <si>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</si>
  <si>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</si>
  <si>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</si>
  <si>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</si>
  <si>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</si>
  <si>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</si>
  <si>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</si>
  <si>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</si>
  <si>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</si>
  <si>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</si>
  <si>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</si>
  <si>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</si>
  <si>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</si>
  <si>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</si>
  <si>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ks</t>
  </si>
  <si>
    <t>Celkem za</t>
  </si>
  <si>
    <t>Pálenice Jaroslavice - VZT</t>
  </si>
  <si>
    <t>61</t>
  </si>
  <si>
    <t>Upravy povrchů vnitřní</t>
  </si>
  <si>
    <t>612 40-3388.R00</t>
  </si>
  <si>
    <t>Hrubá výplň rýh ve stěnách do 15x15cm maltou z SMS</t>
  </si>
  <si>
    <t>m</t>
  </si>
  <si>
    <t>3*4,0</t>
  </si>
  <si>
    <t>612 40-1191.RT2</t>
  </si>
  <si>
    <t>Omítka malých ploch vnitřních stěn do 0,09 m2 s použitím suché maltové směsi</t>
  </si>
  <si>
    <t>kus</t>
  </si>
  <si>
    <t>97</t>
  </si>
  <si>
    <t>Prorážení otvorů</t>
  </si>
  <si>
    <t>971 03-3231.R00</t>
  </si>
  <si>
    <t>Vybourání otv. zeď cihel. 0,0225 m2, tl. 15cm, MVC</t>
  </si>
  <si>
    <t>974 03-1164.R00</t>
  </si>
  <si>
    <t>Vysekání rýh ve zdi cihelné 15 x 15 cm</t>
  </si>
  <si>
    <t>979 08-1111.R00</t>
  </si>
  <si>
    <t>Odvoz suti a vybour. hmot na skládku do 1 km</t>
  </si>
  <si>
    <t>t</t>
  </si>
  <si>
    <t>979 08-1121.R00</t>
  </si>
  <si>
    <t>Příplatek k odvozu za každý další 1 km</t>
  </si>
  <si>
    <t>979 99-0101.R00</t>
  </si>
  <si>
    <t>Poplatek za skládku suti - směs betonu a cihel</t>
  </si>
  <si>
    <t>99</t>
  </si>
  <si>
    <t>Staveništní přesun hmot</t>
  </si>
  <si>
    <t>998 01-1001.R00</t>
  </si>
  <si>
    <t>Přesun hmot pro budovy zděné výšky do 6 m</t>
  </si>
  <si>
    <t>713</t>
  </si>
  <si>
    <t>Izolace tepelné</t>
  </si>
  <si>
    <t>713 41-1132.R00</t>
  </si>
  <si>
    <t>Izolace tepelná potrubí pásy LSP do konstr.2vrstvá</t>
  </si>
  <si>
    <t>m2</t>
  </si>
  <si>
    <t>3*0,5</t>
  </si>
  <si>
    <t>998 71-3101.R00</t>
  </si>
  <si>
    <t>Přesun hmot pro izolace tepelné, výšky do 6 m</t>
  </si>
  <si>
    <t>721</t>
  </si>
  <si>
    <t>Vnitřní kanalizace</t>
  </si>
  <si>
    <t>721 17-6115.R00</t>
  </si>
  <si>
    <t>Potrubí HT odpadní svislé D 110 x 2,7 mm</t>
  </si>
  <si>
    <t>3*5,0</t>
  </si>
  <si>
    <t>721-VL1</t>
  </si>
  <si>
    <t>Připojovací flexihadice pro spojení střešní  průchodky a kan. potrubí DN100-500mm</t>
  </si>
  <si>
    <t>721-VL2</t>
  </si>
  <si>
    <t>Odvětr. roura-komínek s odtokem kondenzátu vně potrubí ,DN100</t>
  </si>
  <si>
    <t>998 72-1101.R00</t>
  </si>
  <si>
    <t>Přesun hmot pro vnitřní kanalizaci, výšky do 6 m</t>
  </si>
  <si>
    <t>728</t>
  </si>
  <si>
    <t>Vzduchotechnika</t>
  </si>
  <si>
    <t>728 11-4111.R00</t>
  </si>
  <si>
    <t>Montáž potrubí plastového kruhového do d 100 mm</t>
  </si>
  <si>
    <t>728 21-4311.R00</t>
  </si>
  <si>
    <t>Montáž odbočky plastové kruhové do d 100 mm</t>
  </si>
  <si>
    <t>728 21-4111.R00</t>
  </si>
  <si>
    <t>Montáž oblouku plastového kruhového do d 100 mm</t>
  </si>
  <si>
    <t>728 61-4212.R00</t>
  </si>
  <si>
    <t>Mtž ventilátoru axiál. nízkotl. potrub. do d 200mm</t>
  </si>
  <si>
    <t>728-VL1</t>
  </si>
  <si>
    <t>Dodávka VZT potrubí bílé PVC100 Tech. standard TS-VZT-1</t>
  </si>
  <si>
    <t>728-VL2</t>
  </si>
  <si>
    <t>Ventilační T- rozbočka plastová bílá 100/100</t>
  </si>
  <si>
    <t>728-VL3</t>
  </si>
  <si>
    <t>Větrací mřížka do potrubí bílá PVC100-150/150</t>
  </si>
  <si>
    <t>738-VL4</t>
  </si>
  <si>
    <t>Tvarovka pro jímání kondenzátu vč. hadičky pro  odvod kondenzátu a spojky</t>
  </si>
  <si>
    <t>728-VL5</t>
  </si>
  <si>
    <t>Ventilátor axiální na zeďs mřížkou a zpět. klapkou s čas. spínačem 45m3/h při 25Pa- TS-VZT-2</t>
  </si>
  <si>
    <t>728-VL6</t>
  </si>
  <si>
    <t>Ventilátor axiální do potrubí s čas. spínačem 60m3/h, při tlak ztrátě 40Pa</t>
  </si>
  <si>
    <t>998 72-8102.R00</t>
  </si>
  <si>
    <t>Přesun hmot pro vzduchotechniku, výšky do 12 m</t>
  </si>
  <si>
    <t>Stavoprojekt 2000, s.r.o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</si>
</sst>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.0000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9" fillId="0" borderId="53" xfId="1" applyFill="1" applyBorder="1"/>
    <xf numFmtId="0" fontId="19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topLeftCell="A19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 x14ac:dyDescent="0.2">
      <c r="A4" s="8"/>
      <c r="B4" s="9"/>
      <c r="C4" s="10"/>
      <c r="D4" s="11"/>
      <c r="E4" s="11"/>
      <c r="F4" s="12"/>
      <c r="G4" s="13"/>
    </row>
    <row r="5" spans="1:57" ht="12.95" customHeight="1" x14ac:dyDescent="0.2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 x14ac:dyDescent="0.2">
      <c r="A6" s="8"/>
      <c r="B6" s="9"/>
      <c r="C6" s="10" t="s">
        <v>72</v>
      </c>
      <c r="D6" s="11"/>
      <c r="E6" s="11"/>
      <c r="F6" s="19"/>
      <c r="G6" s="13"/>
    </row>
    <row r="7" spans="1:57" x14ac:dyDescent="0.2">
      <c r="A7" s="14" t="s">
        <v>8</v>
      </c>
      <c r="B7" s="16"/>
      <c r="C7" s="182"/>
      <c r="D7" s="183"/>
      <c r="E7" s="20" t="s">
        <v>9</v>
      </c>
      <c r="F7" s="21"/>
      <c r="G7" s="22">
        <v>0</v>
      </c>
      <c r="H7" s="23"/>
      <c r="I7" s="23"/>
    </row>
    <row r="8" spans="1:57" x14ac:dyDescent="0.2">
      <c r="A8" s="14" t="s">
        <v>10</v>
      </c>
      <c r="B8" s="16"/>
      <c r="C8" s="182"/>
      <c r="D8" s="183"/>
      <c r="E8" s="17" t="s">
        <v>11</v>
      </c>
      <c r="F8" s="16"/>
      <c r="G8" s="24">
        <f>IF(PocetMJ=0,,ROUND((F30+F32)/PocetMJ,1))</f>
        <v>0</v>
      </c>
    </row>
    <row r="9" spans="1:57" x14ac:dyDescent="0.2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 x14ac:dyDescent="0.2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 x14ac:dyDescent="0.2">
      <c r="A11" s="29"/>
      <c r="B11" s="30"/>
      <c r="C11" s="30"/>
      <c r="D11" s="30"/>
      <c r="E11" s="184" t="s">
        <v>142</v>
      </c>
      <c r="F11" s="185"/>
      <c r="G11" s="186"/>
    </row>
    <row r="12" spans="1:57" ht="28.5" customHeight="1" thickBot="1" x14ac:dyDescent="0.25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 x14ac:dyDescent="0.25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 x14ac:dyDescent="0.2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 x14ac:dyDescent="0.2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 x14ac:dyDescent="0.2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 x14ac:dyDescent="0.2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 x14ac:dyDescent="0.2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 x14ac:dyDescent="0.2">
      <c r="A19" s="50"/>
      <c r="B19" s="42"/>
      <c r="C19" s="43"/>
      <c r="D19" s="25"/>
      <c r="E19" s="47"/>
      <c r="F19" s="48"/>
      <c r="G19" s="43"/>
    </row>
    <row r="20" spans="1:7" ht="15.95" customHeight="1" x14ac:dyDescent="0.2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 x14ac:dyDescent="0.2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 x14ac:dyDescent="0.25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 x14ac:dyDescent="0.2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 x14ac:dyDescent="0.2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 x14ac:dyDescent="0.2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 x14ac:dyDescent="0.2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 x14ac:dyDescent="0.2">
      <c r="A27" s="29"/>
      <c r="B27" s="30"/>
      <c r="C27" s="12"/>
      <c r="D27" s="30"/>
      <c r="E27" s="12"/>
      <c r="F27" s="30"/>
      <c r="G27" s="13"/>
    </row>
    <row r="28" spans="1:7" ht="97.5" customHeight="1" x14ac:dyDescent="0.2">
      <c r="A28" s="29"/>
      <c r="B28" s="30"/>
      <c r="C28" s="12"/>
      <c r="D28" s="30"/>
      <c r="E28" s="12"/>
      <c r="F28" s="30"/>
      <c r="G28" s="13"/>
    </row>
    <row r="29" spans="1:7" x14ac:dyDescent="0.2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 x14ac:dyDescent="0.2">
      <c r="A30" s="14" t="s">
        <v>39</v>
      </c>
      <c r="B30" s="16"/>
      <c r="C30" s="58">
        <v>15</v>
      </c>
      <c r="D30" s="16" t="s">
        <v>40</v>
      </c>
      <c r="E30" s="17"/>
      <c r="F30" s="59">
        <v>0</v>
      </c>
      <c r="G30" s="18"/>
    </row>
    <row r="31" spans="1:7" x14ac:dyDescent="0.2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 x14ac:dyDescent="0.2">
      <c r="A32" s="14" t="s">
        <v>39</v>
      </c>
      <c r="B32" s="16"/>
      <c r="C32" s="58">
        <v>21</v>
      </c>
      <c r="D32" s="16" t="s">
        <v>40</v>
      </c>
      <c r="E32" s="17"/>
      <c r="F32" s="59">
        <v>0</v>
      </c>
      <c r="G32" s="18"/>
    </row>
    <row r="33" spans="1:8" x14ac:dyDescent="0.2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 x14ac:dyDescent="0.2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 x14ac:dyDescent="0.2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 x14ac:dyDescent="0.2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 x14ac:dyDescent="0.2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 x14ac:dyDescent="0.2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 x14ac:dyDescent="0.2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 x14ac:dyDescent="0.2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 x14ac:dyDescent="0.2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A18" sqref="A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8" t="s">
        <v>5</v>
      </c>
      <c r="B1" s="189"/>
      <c r="C1" s="69" t="str">
        <f>CONCATENATE(cislostavby," ",nazevstavby)</f>
        <v xml:space="preserve"> Pálenice Jaroslavice - VZT</v>
      </c>
      <c r="D1" s="70"/>
      <c r="E1" s="71"/>
      <c r="F1" s="70"/>
      <c r="G1" s="72"/>
      <c r="H1" s="73"/>
      <c r="I1" s="74"/>
    </row>
    <row r="2" spans="1:57" ht="13.5" thickBot="1" x14ac:dyDescent="0.25">
      <c r="A2" s="190" t="s">
        <v>1</v>
      </c>
      <c r="B2" s="191"/>
      <c r="C2" s="75" t="str">
        <f>CONCATENATE(cisloobjektu," ",nazevobjektu)</f>
        <v xml:space="preserve"> </v>
      </c>
      <c r="D2" s="76"/>
      <c r="E2" s="77"/>
      <c r="F2" s="76"/>
      <c r="G2" s="192"/>
      <c r="H2" s="192"/>
      <c r="I2" s="193"/>
    </row>
    <row r="3" spans="1:57" ht="13.5" thickTop="1" x14ac:dyDescent="0.2"/>
    <row r="4" spans="1:57" ht="19.5" customHeight="1" x14ac:dyDescent="0.25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 x14ac:dyDescent="0.25"/>
    <row r="6" spans="1:57" s="30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30" customFormat="1" x14ac:dyDescent="0.2">
      <c r="A7" s="177" t="str">
        <f>Položky!B7</f>
        <v>61</v>
      </c>
      <c r="B7" s="85" t="str">
        <f>Položky!C7</f>
        <v>Upravy povrchů vnitřní</v>
      </c>
      <c r="C7" s="86"/>
      <c r="D7" s="87"/>
      <c r="E7" s="178">
        <f>Položky!BC11</f>
        <v>0</v>
      </c>
      <c r="F7" s="179">
        <f>Položky!BD11</f>
        <v>0</v>
      </c>
      <c r="G7" s="179">
        <f>Položky!BE11</f>
        <v>0</v>
      </c>
      <c r="H7" s="179">
        <f>Položky!BF11</f>
        <v>0</v>
      </c>
      <c r="I7" s="180">
        <f>Položky!BG11</f>
        <v>0</v>
      </c>
    </row>
    <row r="8" spans="1:57" s="30" customFormat="1" x14ac:dyDescent="0.2">
      <c r="A8" s="177" t="str">
        <f>Položky!B12</f>
        <v>97</v>
      </c>
      <c r="B8" s="85" t="str">
        <f>Položky!C12</f>
        <v>Prorážení otvorů</v>
      </c>
      <c r="C8" s="86"/>
      <c r="D8" s="87"/>
      <c r="E8" s="178">
        <f>Položky!BC19</f>
        <v>0</v>
      </c>
      <c r="F8" s="179">
        <f>Položky!BD19</f>
        <v>0</v>
      </c>
      <c r="G8" s="179">
        <f>Položky!BE19</f>
        <v>0</v>
      </c>
      <c r="H8" s="179">
        <f>Položky!BF19</f>
        <v>0</v>
      </c>
      <c r="I8" s="180">
        <f>Položky!BG19</f>
        <v>0</v>
      </c>
    </row>
    <row r="9" spans="1:57" s="30" customFormat="1" x14ac:dyDescent="0.2">
      <c r="A9" s="177" t="str">
        <f>Položky!B20</f>
        <v>99</v>
      </c>
      <c r="B9" s="85" t="str">
        <f>Položky!C20</f>
        <v>Staveništní přesun hmot</v>
      </c>
      <c r="C9" s="86"/>
      <c r="D9" s="87"/>
      <c r="E9" s="178">
        <f>Položky!BC22</f>
        <v>0</v>
      </c>
      <c r="F9" s="179">
        <f>Položky!BD22</f>
        <v>0</v>
      </c>
      <c r="G9" s="179">
        <f>Položky!BE22</f>
        <v>0</v>
      </c>
      <c r="H9" s="179">
        <f>Položky!BF22</f>
        <v>0</v>
      </c>
      <c r="I9" s="180">
        <f>Položky!BG22</f>
        <v>0</v>
      </c>
    </row>
    <row r="10" spans="1:57" s="30" customFormat="1" x14ac:dyDescent="0.2">
      <c r="A10" s="177" t="str">
        <f>Položky!B23</f>
        <v>713</v>
      </c>
      <c r="B10" s="85" t="str">
        <f>Položky!C23</f>
        <v>Izolace tepelné</v>
      </c>
      <c r="C10" s="86"/>
      <c r="D10" s="87"/>
      <c r="E10" s="178">
        <f>Položky!BC27</f>
        <v>0</v>
      </c>
      <c r="F10" s="179">
        <f>Položky!BD27</f>
        <v>0</v>
      </c>
      <c r="G10" s="179">
        <f>Položky!BE27</f>
        <v>0</v>
      </c>
      <c r="H10" s="179">
        <f>Položky!BF27</f>
        <v>0</v>
      </c>
      <c r="I10" s="180">
        <f>Položky!BG27</f>
        <v>0</v>
      </c>
    </row>
    <row r="11" spans="1:57" s="30" customFormat="1" x14ac:dyDescent="0.2">
      <c r="A11" s="177" t="str">
        <f>Položky!B28</f>
        <v>721</v>
      </c>
      <c r="B11" s="85" t="str">
        <f>Položky!C28</f>
        <v>Vnitřní kanalizace</v>
      </c>
      <c r="C11" s="86"/>
      <c r="D11" s="87"/>
      <c r="E11" s="178">
        <f>Položky!BC34</f>
        <v>0</v>
      </c>
      <c r="F11" s="179">
        <f>Položky!BD34</f>
        <v>0</v>
      </c>
      <c r="G11" s="179">
        <f>Položky!BE34</f>
        <v>0</v>
      </c>
      <c r="H11" s="179">
        <f>Položky!BF34</f>
        <v>0</v>
      </c>
      <c r="I11" s="180">
        <f>Položky!BG34</f>
        <v>0</v>
      </c>
    </row>
    <row r="12" spans="1:57" s="30" customFormat="1" ht="13.5" thickBot="1" x14ac:dyDescent="0.25">
      <c r="A12" s="177" t="str">
        <f>Položky!B35</f>
        <v>728</v>
      </c>
      <c r="B12" s="85" t="str">
        <f>Položky!C35</f>
        <v>Vzduchotechnika</v>
      </c>
      <c r="C12" s="86"/>
      <c r="D12" s="87"/>
      <c r="E12" s="178">
        <f>Položky!BC47</f>
        <v>0</v>
      </c>
      <c r="F12" s="179">
        <f>Položky!BD47</f>
        <v>0</v>
      </c>
      <c r="G12" s="179">
        <f>Položky!BE47</f>
        <v>0</v>
      </c>
      <c r="H12" s="179">
        <f>Položky!BF47</f>
        <v>0</v>
      </c>
      <c r="I12" s="180">
        <f>Položky!BG47</f>
        <v>0</v>
      </c>
    </row>
    <row r="13" spans="1:57" s="93" customFormat="1" ht="13.5" thickBot="1" x14ac:dyDescent="0.25">
      <c r="A13" s="88"/>
      <c r="B13" s="80" t="s">
        <v>50</v>
      </c>
      <c r="C13" s="80"/>
      <c r="D13" s="89"/>
      <c r="E13" s="90">
        <f>SUM(E7:E12)</f>
        <v>0</v>
      </c>
      <c r="F13" s="91">
        <f>SUM(F7:F12)</f>
        <v>0</v>
      </c>
      <c r="G13" s="91">
        <f>SUM(G7:G12)</f>
        <v>0</v>
      </c>
      <c r="H13" s="91">
        <f>SUM(H7:H12)</f>
        <v>0</v>
      </c>
      <c r="I13" s="92">
        <f>SUM(I7:I12)</f>
        <v>0</v>
      </c>
    </row>
    <row r="14" spans="1:57" x14ac:dyDescent="0.2">
      <c r="A14" s="86"/>
      <c r="B14" s="86"/>
      <c r="C14" s="86"/>
      <c r="D14" s="86"/>
      <c r="E14" s="86"/>
      <c r="F14" s="86"/>
      <c r="G14" s="86"/>
      <c r="H14" s="86"/>
      <c r="I14" s="86"/>
    </row>
    <row r="15" spans="1:57" ht="19.5" customHeight="1" x14ac:dyDescent="0.25">
      <c r="A15" s="94" t="s">
        <v>51</v>
      </c>
      <c r="B15" s="94"/>
      <c r="C15" s="94"/>
      <c r="D15" s="94"/>
      <c r="E15" s="94"/>
      <c r="F15" s="94"/>
      <c r="G15" s="95"/>
      <c r="H15" s="94"/>
      <c r="I15" s="94"/>
      <c r="BA15" s="31"/>
      <c r="BB15" s="31"/>
      <c r="BC15" s="31"/>
      <c r="BD15" s="31"/>
      <c r="BE15" s="31"/>
    </row>
    <row r="16" spans="1:57" ht="13.5" thickBot="1" x14ac:dyDescent="0.25">
      <c r="A16" s="96"/>
      <c r="B16" s="96"/>
      <c r="C16" s="96"/>
      <c r="D16" s="96"/>
      <c r="E16" s="96"/>
      <c r="F16" s="96"/>
      <c r="G16" s="96"/>
      <c r="H16" s="96"/>
      <c r="I16" s="96"/>
    </row>
    <row r="17" spans="1:53" x14ac:dyDescent="0.2">
      <c r="A17" s="97" t="s">
        <v>52</v>
      </c>
      <c r="B17" s="98"/>
      <c r="C17" s="98"/>
      <c r="D17" s="99"/>
      <c r="E17" s="100" t="s">
        <v>53</v>
      </c>
      <c r="F17" s="101" t="s">
        <v>54</v>
      </c>
      <c r="G17" s="102" t="s">
        <v>55</v>
      </c>
      <c r="H17" s="103"/>
      <c r="I17" s="104" t="s">
        <v>53</v>
      </c>
    </row>
    <row r="18" spans="1:53" x14ac:dyDescent="0.2">
      <c r="A18" s="105"/>
      <c r="B18" s="106"/>
      <c r="C18" s="106"/>
      <c r="D18" s="107"/>
      <c r="E18" s="108"/>
      <c r="F18" s="109"/>
      <c r="G18" s="110">
        <f>CHOOSE(BA18+1,HSV+PSV,HSV+PSV+Mont,HSV+PSV+Dodavka+Mont,HSV,PSV,Mont,Dodavka,Mont+Dodavka,0)</f>
        <v>0</v>
      </c>
      <c r="H18" s="111"/>
      <c r="I18" s="112">
        <f>E18+F18*G18/100</f>
        <v>0</v>
      </c>
      <c r="BA18">
        <v>8</v>
      </c>
    </row>
    <row r="19" spans="1:53" ht="13.5" thickBot="1" x14ac:dyDescent="0.25">
      <c r="A19" s="113"/>
      <c r="B19" s="114" t="s">
        <v>56</v>
      </c>
      <c r="C19" s="115"/>
      <c r="D19" s="116"/>
      <c r="E19" s="117"/>
      <c r="F19" s="118"/>
      <c r="G19" s="118"/>
      <c r="H19" s="194">
        <f>SUM(H18:H18)</f>
        <v>0</v>
      </c>
      <c r="I19" s="195"/>
    </row>
    <row r="21" spans="1:53" x14ac:dyDescent="0.2">
      <c r="B21" s="93"/>
      <c r="F21" s="119"/>
      <c r="G21" s="120"/>
      <c r="H21" s="120"/>
      <c r="I21" s="121"/>
    </row>
    <row r="22" spans="1:53" x14ac:dyDescent="0.2">
      <c r="F22" s="119"/>
      <c r="G22" s="120"/>
      <c r="H22" s="120"/>
      <c r="I22" s="121"/>
    </row>
    <row r="23" spans="1:53" x14ac:dyDescent="0.2">
      <c r="F23" s="119"/>
      <c r="G23" s="120"/>
      <c r="H23" s="120"/>
      <c r="I23" s="121"/>
    </row>
    <row r="24" spans="1:53" x14ac:dyDescent="0.2">
      <c r="F24" s="119"/>
      <c r="G24" s="120"/>
      <c r="H24" s="120"/>
      <c r="I24" s="121"/>
    </row>
    <row r="25" spans="1:53" x14ac:dyDescent="0.2">
      <c r="F25" s="119"/>
      <c r="G25" s="120"/>
      <c r="H25" s="120"/>
      <c r="I25" s="121"/>
    </row>
    <row r="26" spans="1:53" x14ac:dyDescent="0.2">
      <c r="F26" s="119"/>
      <c r="G26" s="120"/>
      <c r="H26" s="120"/>
      <c r="I26" s="121"/>
    </row>
    <row r="27" spans="1:53" x14ac:dyDescent="0.2">
      <c r="F27" s="119"/>
      <c r="G27" s="120"/>
      <c r="H27" s="120"/>
      <c r="I27" s="121"/>
    </row>
    <row r="28" spans="1:53" x14ac:dyDescent="0.2">
      <c r="F28" s="119"/>
      <c r="G28" s="120"/>
      <c r="H28" s="120"/>
      <c r="I28" s="121"/>
    </row>
    <row r="29" spans="1:53" x14ac:dyDescent="0.2">
      <c r="F29" s="119"/>
      <c r="G29" s="120"/>
      <c r="H29" s="120"/>
      <c r="I29" s="121"/>
    </row>
    <row r="30" spans="1:53" x14ac:dyDescent="0.2">
      <c r="F30" s="119"/>
      <c r="G30" s="120"/>
      <c r="H30" s="120"/>
      <c r="I30" s="121"/>
    </row>
    <row r="31" spans="1:53" x14ac:dyDescent="0.2">
      <c r="F31" s="119"/>
      <c r="G31" s="120"/>
      <c r="H31" s="120"/>
      <c r="I31" s="121"/>
    </row>
    <row r="32" spans="1:53" x14ac:dyDescent="0.2">
      <c r="F32" s="119"/>
      <c r="G32" s="120"/>
      <c r="H32" s="120"/>
      <c r="I32" s="121"/>
    </row>
    <row r="33" spans="6:9" x14ac:dyDescent="0.2">
      <c r="F33" s="119"/>
      <c r="G33" s="120"/>
      <c r="H33" s="120"/>
      <c r="I33" s="121"/>
    </row>
    <row r="34" spans="6:9" x14ac:dyDescent="0.2">
      <c r="F34" s="119"/>
      <c r="G34" s="120"/>
      <c r="H34" s="120"/>
      <c r="I34" s="121"/>
    </row>
    <row r="35" spans="6:9" x14ac:dyDescent="0.2">
      <c r="F35" s="119"/>
      <c r="G35" s="120"/>
      <c r="H35" s="120"/>
      <c r="I35" s="121"/>
    </row>
    <row r="36" spans="6:9" x14ac:dyDescent="0.2">
      <c r="F36" s="119"/>
      <c r="G36" s="120"/>
      <c r="H36" s="120"/>
      <c r="I36" s="121"/>
    </row>
    <row r="37" spans="6:9" x14ac:dyDescent="0.2">
      <c r="F37" s="119"/>
      <c r="G37" s="120"/>
      <c r="H37" s="120"/>
      <c r="I37" s="121"/>
    </row>
    <row r="38" spans="6:9" x14ac:dyDescent="0.2">
      <c r="F38" s="119"/>
      <c r="G38" s="120"/>
      <c r="H38" s="120"/>
      <c r="I38" s="121"/>
    </row>
    <row r="39" spans="6:9" x14ac:dyDescent="0.2">
      <c r="F39" s="119"/>
      <c r="G39" s="120"/>
      <c r="H39" s="120"/>
      <c r="I39" s="121"/>
    </row>
    <row r="40" spans="6:9" x14ac:dyDescent="0.2">
      <c r="F40" s="119"/>
      <c r="G40" s="120"/>
      <c r="H40" s="120"/>
      <c r="I40" s="121"/>
    </row>
    <row r="41" spans="6:9" x14ac:dyDescent="0.2">
      <c r="F41" s="119"/>
      <c r="G41" s="120"/>
      <c r="H41" s="120"/>
      <c r="I41" s="121"/>
    </row>
    <row r="42" spans="6:9" x14ac:dyDescent="0.2">
      <c r="F42" s="119"/>
      <c r="G42" s="120"/>
      <c r="H42" s="120"/>
      <c r="I42" s="121"/>
    </row>
    <row r="43" spans="6:9" x14ac:dyDescent="0.2">
      <c r="F43" s="119"/>
      <c r="G43" s="120"/>
      <c r="H43" s="120"/>
      <c r="I43" s="121"/>
    </row>
    <row r="44" spans="6:9" x14ac:dyDescent="0.2">
      <c r="F44" s="119"/>
      <c r="G44" s="120"/>
      <c r="H44" s="120"/>
      <c r="I44" s="121"/>
    </row>
    <row r="45" spans="6:9" x14ac:dyDescent="0.2">
      <c r="F45" s="119"/>
      <c r="G45" s="120"/>
      <c r="H45" s="120"/>
      <c r="I45" s="121"/>
    </row>
    <row r="46" spans="6:9" x14ac:dyDescent="0.2">
      <c r="F46" s="119"/>
      <c r="G46" s="120"/>
      <c r="H46" s="120"/>
      <c r="I46" s="121"/>
    </row>
    <row r="47" spans="6:9" x14ac:dyDescent="0.2">
      <c r="F47" s="119"/>
      <c r="G47" s="120"/>
      <c r="H47" s="120"/>
      <c r="I47" s="121"/>
    </row>
    <row r="48" spans="6:9" x14ac:dyDescent="0.2">
      <c r="F48" s="119"/>
      <c r="G48" s="120"/>
      <c r="H48" s="120"/>
      <c r="I48" s="121"/>
    </row>
    <row r="49" spans="6:9" x14ac:dyDescent="0.2">
      <c r="F49" s="119"/>
      <c r="G49" s="120"/>
      <c r="H49" s="120"/>
      <c r="I49" s="121"/>
    </row>
    <row r="50" spans="6:9" x14ac:dyDescent="0.2">
      <c r="F50" s="119"/>
      <c r="G50" s="120"/>
      <c r="H50" s="120"/>
      <c r="I50" s="121"/>
    </row>
    <row r="51" spans="6:9" x14ac:dyDescent="0.2">
      <c r="F51" s="119"/>
      <c r="G51" s="120"/>
      <c r="H51" s="120"/>
      <c r="I51" s="121"/>
    </row>
    <row r="52" spans="6:9" x14ac:dyDescent="0.2">
      <c r="F52" s="119"/>
      <c r="G52" s="120"/>
      <c r="H52" s="120"/>
      <c r="I52" s="121"/>
    </row>
    <row r="53" spans="6:9" x14ac:dyDescent="0.2">
      <c r="F53" s="119"/>
      <c r="G53" s="120"/>
      <c r="H53" s="120"/>
      <c r="I53" s="121"/>
    </row>
    <row r="54" spans="6:9" x14ac:dyDescent="0.2">
      <c r="F54" s="119"/>
      <c r="G54" s="120"/>
      <c r="H54" s="120"/>
      <c r="I54" s="121"/>
    </row>
    <row r="55" spans="6:9" x14ac:dyDescent="0.2">
      <c r="F55" s="119"/>
      <c r="G55" s="120"/>
      <c r="H55" s="120"/>
      <c r="I55" s="121"/>
    </row>
    <row r="56" spans="6:9" x14ac:dyDescent="0.2">
      <c r="F56" s="119"/>
      <c r="G56" s="120"/>
      <c r="H56" s="120"/>
      <c r="I56" s="121"/>
    </row>
    <row r="57" spans="6:9" x14ac:dyDescent="0.2">
      <c r="F57" s="119"/>
      <c r="G57" s="120"/>
      <c r="H57" s="120"/>
      <c r="I57" s="121"/>
    </row>
    <row r="58" spans="6:9" x14ac:dyDescent="0.2">
      <c r="F58" s="119"/>
      <c r="G58" s="120"/>
      <c r="H58" s="120"/>
      <c r="I58" s="121"/>
    </row>
    <row r="59" spans="6:9" x14ac:dyDescent="0.2">
      <c r="F59" s="119"/>
      <c r="G59" s="120"/>
      <c r="H59" s="120"/>
      <c r="I59" s="121"/>
    </row>
    <row r="60" spans="6:9" x14ac:dyDescent="0.2">
      <c r="F60" s="119"/>
      <c r="G60" s="120"/>
      <c r="H60" s="120"/>
      <c r="I60" s="121"/>
    </row>
    <row r="61" spans="6:9" x14ac:dyDescent="0.2">
      <c r="F61" s="119"/>
      <c r="G61" s="120"/>
      <c r="H61" s="120"/>
      <c r="I61" s="121"/>
    </row>
    <row r="62" spans="6:9" x14ac:dyDescent="0.2">
      <c r="F62" s="119"/>
      <c r="G62" s="120"/>
      <c r="H62" s="120"/>
      <c r="I62" s="121"/>
    </row>
    <row r="63" spans="6:9" x14ac:dyDescent="0.2">
      <c r="F63" s="119"/>
      <c r="G63" s="120"/>
      <c r="H63" s="120"/>
      <c r="I63" s="121"/>
    </row>
    <row r="64" spans="6:9" x14ac:dyDescent="0.2">
      <c r="F64" s="119"/>
      <c r="G64" s="120"/>
      <c r="H64" s="120"/>
      <c r="I64" s="121"/>
    </row>
    <row r="65" spans="6:9" x14ac:dyDescent="0.2">
      <c r="F65" s="119"/>
      <c r="G65" s="120"/>
      <c r="H65" s="120"/>
      <c r="I65" s="121"/>
    </row>
    <row r="66" spans="6:9" x14ac:dyDescent="0.2">
      <c r="F66" s="119"/>
      <c r="G66" s="120"/>
      <c r="H66" s="120"/>
      <c r="I66" s="121"/>
    </row>
    <row r="67" spans="6:9" x14ac:dyDescent="0.2">
      <c r="F67" s="119"/>
      <c r="G67" s="120"/>
      <c r="H67" s="120"/>
      <c r="I67" s="121"/>
    </row>
    <row r="68" spans="6:9" x14ac:dyDescent="0.2">
      <c r="F68" s="119"/>
      <c r="G68" s="120"/>
      <c r="H68" s="120"/>
      <c r="I68" s="121"/>
    </row>
    <row r="69" spans="6:9" x14ac:dyDescent="0.2">
      <c r="F69" s="119"/>
      <c r="G69" s="120"/>
      <c r="H69" s="120"/>
      <c r="I69" s="121"/>
    </row>
    <row r="70" spans="6:9" x14ac:dyDescent="0.2">
      <c r="F70" s="119"/>
      <c r="G70" s="120"/>
      <c r="H70" s="120"/>
      <c r="I70" s="121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114"/>
  <sheetViews>
    <sheetView showGridLines="0" showZeros="0" zoomScale="80" zoomScaleNormal="100" workbookViewId="0">
      <selection activeCell="A47" sqref="A47:IV49"/>
    </sheetView>
  </sheetViews>
  <sheetFormatPr defaultRowHeight="12.75" x14ac:dyDescent="0.2"/>
  <cols>
    <col min="1" max="1" width="4.42578125" style="122" customWidth="1"/>
    <col min="2" max="2" width="14.140625" style="122" customWidth="1"/>
    <col min="3" max="3" width="47.5703125" style="122" customWidth="1"/>
    <col min="4" max="4" width="5.5703125" style="122" customWidth="1"/>
    <col min="5" max="5" width="10" style="171" customWidth="1"/>
    <col min="6" max="6" width="11.28515625" style="122" customWidth="1"/>
    <col min="7" max="7" width="16.140625" style="122" customWidth="1"/>
    <col min="8" max="8" width="13.140625" style="122" customWidth="1"/>
    <col min="9" max="9" width="14.5703125" style="122" customWidth="1"/>
    <col min="10" max="10" width="13.140625" style="122" customWidth="1"/>
    <col min="11" max="11" width="13.5703125" style="122" customWidth="1"/>
    <col min="12" max="16384" width="9.140625" style="122"/>
  </cols>
  <sheetData>
    <row r="1" spans="1:59" ht="15.75" x14ac:dyDescent="0.25">
      <c r="A1" s="198" t="s">
        <v>57</v>
      </c>
      <c r="B1" s="198"/>
      <c r="C1" s="198"/>
      <c r="D1" s="198"/>
      <c r="E1" s="198"/>
      <c r="F1" s="198"/>
      <c r="G1" s="198"/>
      <c r="H1" s="198"/>
      <c r="I1" s="198"/>
    </row>
    <row r="2" spans="1:59" ht="13.5" thickBot="1" x14ac:dyDescent="0.25">
      <c r="B2" s="123"/>
      <c r="C2" s="124"/>
      <c r="D2" s="124"/>
      <c r="E2" s="125"/>
      <c r="F2" s="124"/>
      <c r="G2" s="124"/>
    </row>
    <row r="3" spans="1:59" ht="13.5" thickTop="1" x14ac:dyDescent="0.2">
      <c r="A3" s="188" t="s">
        <v>5</v>
      </c>
      <c r="B3" s="189"/>
      <c r="C3" s="69" t="str">
        <f>CONCATENATE(cislostavby," ",nazevstavby)</f>
        <v xml:space="preserve"> Pálenice Jaroslavice - VZT</v>
      </c>
      <c r="D3" s="70"/>
      <c r="E3" s="71"/>
      <c r="F3" s="70"/>
      <c r="G3" s="126"/>
      <c r="H3" s="127">
        <f>Rekapitulace!H1</f>
        <v>0</v>
      </c>
      <c r="I3" s="128"/>
    </row>
    <row r="4" spans="1:59" ht="13.5" thickBot="1" x14ac:dyDescent="0.25">
      <c r="A4" s="199" t="s">
        <v>1</v>
      </c>
      <c r="B4" s="191"/>
      <c r="C4" s="75" t="str">
        <f>CONCATENATE(cisloobjektu," ",nazevobjektu)</f>
        <v xml:space="preserve"> </v>
      </c>
      <c r="D4" s="76"/>
      <c r="E4" s="77"/>
      <c r="F4" s="76"/>
      <c r="G4" s="200"/>
      <c r="H4" s="200"/>
      <c r="I4" s="201"/>
    </row>
    <row r="5" spans="1:59" ht="13.5" thickTop="1" x14ac:dyDescent="0.2">
      <c r="A5" s="129"/>
      <c r="B5" s="130"/>
      <c r="C5" s="130"/>
      <c r="D5" s="131"/>
      <c r="E5" s="132"/>
      <c r="F5" s="131"/>
      <c r="G5" s="133"/>
      <c r="H5" s="131"/>
      <c r="I5" s="131"/>
    </row>
    <row r="6" spans="1:59" x14ac:dyDescent="0.2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 x14ac:dyDescent="0.2">
      <c r="A7" s="139" t="s">
        <v>69</v>
      </c>
      <c r="B7" s="140" t="s">
        <v>73</v>
      </c>
      <c r="C7" s="141" t="s">
        <v>74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 x14ac:dyDescent="0.2">
      <c r="A8" s="147">
        <v>1</v>
      </c>
      <c r="B8" s="148" t="s">
        <v>75</v>
      </c>
      <c r="C8" s="149" t="s">
        <v>76</v>
      </c>
      <c r="D8" s="150" t="s">
        <v>77</v>
      </c>
      <c r="E8" s="151">
        <v>12</v>
      </c>
      <c r="F8" s="151">
        <v>0</v>
      </c>
      <c r="G8" s="152">
        <f>E8*F8</f>
        <v>0</v>
      </c>
      <c r="H8" s="153">
        <v>3.7130000000000003E-2</v>
      </c>
      <c r="I8" s="153">
        <f>E8*H8</f>
        <v>0.44556000000000007</v>
      </c>
      <c r="J8" s="153">
        <v>0</v>
      </c>
      <c r="K8" s="153">
        <f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>IF(BB8=1,G8,0)</f>
        <v>0</v>
      </c>
      <c r="BD8" s="122">
        <f>IF(BB8=2,G8,0)</f>
        <v>0</v>
      </c>
      <c r="BE8" s="122">
        <f>IF(BB8=3,G8,0)</f>
        <v>0</v>
      </c>
      <c r="BF8" s="122">
        <f>IF(BB8=4,G8,0)</f>
        <v>0</v>
      </c>
      <c r="BG8" s="122">
        <f>IF(BB8=5,G8,0)</f>
        <v>0</v>
      </c>
    </row>
    <row r="9" spans="1:59" x14ac:dyDescent="0.2">
      <c r="A9" s="154"/>
      <c r="B9" s="155"/>
      <c r="C9" s="196" t="s">
        <v>78</v>
      </c>
      <c r="D9" s="197"/>
      <c r="E9" s="156">
        <v>12</v>
      </c>
      <c r="F9" s="157"/>
      <c r="G9" s="158"/>
      <c r="H9" s="159"/>
      <c r="I9" s="159"/>
      <c r="J9" s="159"/>
      <c r="K9" s="159"/>
      <c r="M9" s="122" t="s">
        <v>78</v>
      </c>
      <c r="O9" s="160"/>
      <c r="Q9" s="146"/>
    </row>
    <row r="10" spans="1:59" ht="25.5" x14ac:dyDescent="0.2">
      <c r="A10" s="147">
        <v>2</v>
      </c>
      <c r="B10" s="148" t="s">
        <v>79</v>
      </c>
      <c r="C10" s="149" t="s">
        <v>80</v>
      </c>
      <c r="D10" s="150" t="s">
        <v>81</v>
      </c>
      <c r="E10" s="151">
        <v>2</v>
      </c>
      <c r="F10" s="151">
        <v>0</v>
      </c>
      <c r="G10" s="152">
        <f>E10*F10</f>
        <v>0</v>
      </c>
      <c r="H10" s="153">
        <v>4.7800000000000004E-3</v>
      </c>
      <c r="I10" s="153">
        <f>E10*H10</f>
        <v>9.5600000000000008E-3</v>
      </c>
      <c r="J10" s="153">
        <v>0</v>
      </c>
      <c r="K10" s="153">
        <f>E10*J10</f>
        <v>0</v>
      </c>
      <c r="Q10" s="146">
        <v>2</v>
      </c>
      <c r="AA10" s="122">
        <v>12</v>
      </c>
      <c r="AB10" s="122">
        <v>0</v>
      </c>
      <c r="AC10" s="122">
        <v>2</v>
      </c>
      <c r="BB10" s="122">
        <v>1</v>
      </c>
      <c r="BC10" s="122">
        <f>IF(BB10=1,G10,0)</f>
        <v>0</v>
      </c>
      <c r="BD10" s="122">
        <f>IF(BB10=2,G10,0)</f>
        <v>0</v>
      </c>
      <c r="BE10" s="122">
        <f>IF(BB10=3,G10,0)</f>
        <v>0</v>
      </c>
      <c r="BF10" s="122">
        <f>IF(BB10=4,G10,0)</f>
        <v>0</v>
      </c>
      <c r="BG10" s="122">
        <f>IF(BB10=5,G10,0)</f>
        <v>0</v>
      </c>
    </row>
    <row r="11" spans="1:59" x14ac:dyDescent="0.2">
      <c r="A11" s="161"/>
      <c r="B11" s="162" t="s">
        <v>71</v>
      </c>
      <c r="C11" s="163" t="str">
        <f>CONCATENATE(B7," ",C7)</f>
        <v>61 Upravy povrchů vnitřní</v>
      </c>
      <c r="D11" s="161"/>
      <c r="E11" s="164"/>
      <c r="F11" s="164"/>
      <c r="G11" s="165">
        <f>SUM(G7:G10)</f>
        <v>0</v>
      </c>
      <c r="H11" s="166"/>
      <c r="I11" s="167">
        <f>SUM(I7:I10)</f>
        <v>0.45512000000000008</v>
      </c>
      <c r="J11" s="166"/>
      <c r="K11" s="167">
        <f>SUM(K7:K10)</f>
        <v>0</v>
      </c>
      <c r="Q11" s="146">
        <v>4</v>
      </c>
      <c r="BC11" s="168">
        <f>SUM(BC7:BC10)</f>
        <v>0</v>
      </c>
      <c r="BD11" s="168">
        <f>SUM(BD7:BD10)</f>
        <v>0</v>
      </c>
      <c r="BE11" s="168">
        <f>SUM(BE7:BE10)</f>
        <v>0</v>
      </c>
      <c r="BF11" s="168">
        <f>SUM(BF7:BF10)</f>
        <v>0</v>
      </c>
      <c r="BG11" s="168">
        <f>SUM(BG7:BG10)</f>
        <v>0</v>
      </c>
    </row>
    <row r="12" spans="1:59" x14ac:dyDescent="0.2">
      <c r="A12" s="139" t="s">
        <v>69</v>
      </c>
      <c r="B12" s="140" t="s">
        <v>82</v>
      </c>
      <c r="C12" s="141" t="s">
        <v>83</v>
      </c>
      <c r="D12" s="142"/>
      <c r="E12" s="143"/>
      <c r="F12" s="143"/>
      <c r="G12" s="144"/>
      <c r="H12" s="145"/>
      <c r="I12" s="145"/>
      <c r="J12" s="145"/>
      <c r="K12" s="145"/>
      <c r="Q12" s="146">
        <v>1</v>
      </c>
    </row>
    <row r="13" spans="1:59" x14ac:dyDescent="0.2">
      <c r="A13" s="147">
        <v>3</v>
      </c>
      <c r="B13" s="148" t="s">
        <v>84</v>
      </c>
      <c r="C13" s="149" t="s">
        <v>85</v>
      </c>
      <c r="D13" s="150" t="s">
        <v>81</v>
      </c>
      <c r="E13" s="151">
        <v>1</v>
      </c>
      <c r="F13" s="151">
        <v>0</v>
      </c>
      <c r="G13" s="152">
        <f>E13*F13</f>
        <v>0</v>
      </c>
      <c r="H13" s="153">
        <v>0</v>
      </c>
      <c r="I13" s="153">
        <f>E13*H13</f>
        <v>0</v>
      </c>
      <c r="J13" s="153">
        <v>-4.0000000000000001E-3</v>
      </c>
      <c r="K13" s="153">
        <f>E13*J13</f>
        <v>-4.0000000000000001E-3</v>
      </c>
      <c r="Q13" s="146">
        <v>2</v>
      </c>
      <c r="AA13" s="122">
        <v>12</v>
      </c>
      <c r="AB13" s="122">
        <v>0</v>
      </c>
      <c r="AC13" s="122">
        <v>3</v>
      </c>
      <c r="BB13" s="122">
        <v>1</v>
      </c>
      <c r="BC13" s="122">
        <f>IF(BB13=1,G13,0)</f>
        <v>0</v>
      </c>
      <c r="BD13" s="122">
        <f>IF(BB13=2,G13,0)</f>
        <v>0</v>
      </c>
      <c r="BE13" s="122">
        <f>IF(BB13=3,G13,0)</f>
        <v>0</v>
      </c>
      <c r="BF13" s="122">
        <f>IF(BB13=4,G13,0)</f>
        <v>0</v>
      </c>
      <c r="BG13" s="122">
        <f>IF(BB13=5,G13,0)</f>
        <v>0</v>
      </c>
    </row>
    <row r="14" spans="1:59" x14ac:dyDescent="0.2">
      <c r="A14" s="147">
        <v>4</v>
      </c>
      <c r="B14" s="148" t="s">
        <v>86</v>
      </c>
      <c r="C14" s="149" t="s">
        <v>87</v>
      </c>
      <c r="D14" s="150" t="s">
        <v>77</v>
      </c>
      <c r="E14" s="151">
        <v>12</v>
      </c>
      <c r="F14" s="151">
        <v>0</v>
      </c>
      <c r="G14" s="152">
        <f>E14*F14</f>
        <v>0</v>
      </c>
      <c r="H14" s="153">
        <v>4.8999999999999998E-4</v>
      </c>
      <c r="I14" s="153">
        <f>E14*H14</f>
        <v>5.8799999999999998E-3</v>
      </c>
      <c r="J14" s="153">
        <v>-0.04</v>
      </c>
      <c r="K14" s="153">
        <f>E14*J14</f>
        <v>-0.48</v>
      </c>
      <c r="Q14" s="146">
        <v>2</v>
      </c>
      <c r="AA14" s="122">
        <v>12</v>
      </c>
      <c r="AB14" s="122">
        <v>0</v>
      </c>
      <c r="AC14" s="122">
        <v>4</v>
      </c>
      <c r="BB14" s="122">
        <v>1</v>
      </c>
      <c r="BC14" s="122">
        <f>IF(BB14=1,G14,0)</f>
        <v>0</v>
      </c>
      <c r="BD14" s="122">
        <f>IF(BB14=2,G14,0)</f>
        <v>0</v>
      </c>
      <c r="BE14" s="122">
        <f>IF(BB14=3,G14,0)</f>
        <v>0</v>
      </c>
      <c r="BF14" s="122">
        <f>IF(BB14=4,G14,0)</f>
        <v>0</v>
      </c>
      <c r="BG14" s="122">
        <f>IF(BB14=5,G14,0)</f>
        <v>0</v>
      </c>
    </row>
    <row r="15" spans="1:59" x14ac:dyDescent="0.2">
      <c r="A15" s="154"/>
      <c r="B15" s="155"/>
      <c r="C15" s="196" t="s">
        <v>78</v>
      </c>
      <c r="D15" s="197"/>
      <c r="E15" s="156">
        <v>12</v>
      </c>
      <c r="F15" s="157"/>
      <c r="G15" s="158"/>
      <c r="H15" s="159"/>
      <c r="I15" s="159"/>
      <c r="J15" s="159"/>
      <c r="K15" s="159"/>
      <c r="M15" s="122" t="s">
        <v>78</v>
      </c>
      <c r="O15" s="160"/>
      <c r="Q15" s="146"/>
    </row>
    <row r="16" spans="1:59" x14ac:dyDescent="0.2">
      <c r="A16" s="147">
        <v>5</v>
      </c>
      <c r="B16" s="148" t="s">
        <v>88</v>
      </c>
      <c r="C16" s="149" t="s">
        <v>89</v>
      </c>
      <c r="D16" s="150" t="s">
        <v>90</v>
      </c>
      <c r="E16" s="151">
        <v>0.46</v>
      </c>
      <c r="F16" s="151">
        <v>0</v>
      </c>
      <c r="G16" s="152">
        <f>E16*F16</f>
        <v>0</v>
      </c>
      <c r="H16" s="153">
        <v>0</v>
      </c>
      <c r="I16" s="153">
        <f>E16*H16</f>
        <v>0</v>
      </c>
      <c r="J16" s="153">
        <v>0</v>
      </c>
      <c r="K16" s="153">
        <f>E16*J16</f>
        <v>0</v>
      </c>
      <c r="Q16" s="146">
        <v>2</v>
      </c>
      <c r="AA16" s="122">
        <v>12</v>
      </c>
      <c r="AB16" s="122">
        <v>0</v>
      </c>
      <c r="AC16" s="122">
        <v>5</v>
      </c>
      <c r="BB16" s="122">
        <v>1</v>
      </c>
      <c r="BC16" s="122">
        <f>IF(BB16=1,G16,0)</f>
        <v>0</v>
      </c>
      <c r="BD16" s="122">
        <f>IF(BB16=2,G16,0)</f>
        <v>0</v>
      </c>
      <c r="BE16" s="122">
        <f>IF(BB16=3,G16,0)</f>
        <v>0</v>
      </c>
      <c r="BF16" s="122">
        <f>IF(BB16=4,G16,0)</f>
        <v>0</v>
      </c>
      <c r="BG16" s="122">
        <f>IF(BB16=5,G16,0)</f>
        <v>0</v>
      </c>
    </row>
    <row r="17" spans="1:59" x14ac:dyDescent="0.2">
      <c r="A17" s="147">
        <v>6</v>
      </c>
      <c r="B17" s="148" t="s">
        <v>91</v>
      </c>
      <c r="C17" s="149" t="s">
        <v>92</v>
      </c>
      <c r="D17" s="150" t="s">
        <v>90</v>
      </c>
      <c r="E17" s="151">
        <v>4.1399999999999997</v>
      </c>
      <c r="F17" s="151">
        <v>0</v>
      </c>
      <c r="G17" s="152">
        <f>E17*F17</f>
        <v>0</v>
      </c>
      <c r="H17" s="153">
        <v>0</v>
      </c>
      <c r="I17" s="153">
        <f>E17*H17</f>
        <v>0</v>
      </c>
      <c r="J17" s="153">
        <v>0</v>
      </c>
      <c r="K17" s="153">
        <f>E17*J17</f>
        <v>0</v>
      </c>
      <c r="Q17" s="146">
        <v>2</v>
      </c>
      <c r="AA17" s="122">
        <v>12</v>
      </c>
      <c r="AB17" s="122">
        <v>0</v>
      </c>
      <c r="AC17" s="122">
        <v>6</v>
      </c>
      <c r="BB17" s="122">
        <v>1</v>
      </c>
      <c r="BC17" s="122">
        <f>IF(BB17=1,G17,0)</f>
        <v>0</v>
      </c>
      <c r="BD17" s="122">
        <f>IF(BB17=2,G17,0)</f>
        <v>0</v>
      </c>
      <c r="BE17" s="122">
        <f>IF(BB17=3,G17,0)</f>
        <v>0</v>
      </c>
      <c r="BF17" s="122">
        <f>IF(BB17=4,G17,0)</f>
        <v>0</v>
      </c>
      <c r="BG17" s="122">
        <f>IF(BB17=5,G17,0)</f>
        <v>0</v>
      </c>
    </row>
    <row r="18" spans="1:59" x14ac:dyDescent="0.2">
      <c r="A18" s="147">
        <v>7</v>
      </c>
      <c r="B18" s="148" t="s">
        <v>93</v>
      </c>
      <c r="C18" s="149" t="s">
        <v>94</v>
      </c>
      <c r="D18" s="150" t="s">
        <v>90</v>
      </c>
      <c r="E18" s="151">
        <v>0.46</v>
      </c>
      <c r="F18" s="151">
        <v>0</v>
      </c>
      <c r="G18" s="152">
        <f>E18*F18</f>
        <v>0</v>
      </c>
      <c r="H18" s="153">
        <v>0</v>
      </c>
      <c r="I18" s="153">
        <f>E18*H18</f>
        <v>0</v>
      </c>
      <c r="J18" s="153">
        <v>0</v>
      </c>
      <c r="K18" s="153">
        <f>E18*J18</f>
        <v>0</v>
      </c>
      <c r="Q18" s="146">
        <v>2</v>
      </c>
      <c r="AA18" s="122">
        <v>12</v>
      </c>
      <c r="AB18" s="122">
        <v>0</v>
      </c>
      <c r="AC18" s="122">
        <v>7</v>
      </c>
      <c r="BB18" s="122">
        <v>1</v>
      </c>
      <c r="BC18" s="122">
        <f>IF(BB18=1,G18,0)</f>
        <v>0</v>
      </c>
      <c r="BD18" s="122">
        <f>IF(BB18=2,G18,0)</f>
        <v>0</v>
      </c>
      <c r="BE18" s="122">
        <f>IF(BB18=3,G18,0)</f>
        <v>0</v>
      </c>
      <c r="BF18" s="122">
        <f>IF(BB18=4,G18,0)</f>
        <v>0</v>
      </c>
      <c r="BG18" s="122">
        <f>IF(BB18=5,G18,0)</f>
        <v>0</v>
      </c>
    </row>
    <row r="19" spans="1:59" x14ac:dyDescent="0.2">
      <c r="A19" s="161"/>
      <c r="B19" s="162" t="s">
        <v>71</v>
      </c>
      <c r="C19" s="163" t="str">
        <f>CONCATENATE(B12," ",C12)</f>
        <v>97 Prorážení otvorů</v>
      </c>
      <c r="D19" s="161"/>
      <c r="E19" s="164"/>
      <c r="F19" s="164"/>
      <c r="G19" s="165">
        <f>SUM(G12:G18)</f>
        <v>0</v>
      </c>
      <c r="H19" s="166"/>
      <c r="I19" s="167">
        <f>SUM(I12:I18)</f>
        <v>5.8799999999999998E-3</v>
      </c>
      <c r="J19" s="166"/>
      <c r="K19" s="167">
        <f>SUM(K12:K18)</f>
        <v>-0.48399999999999999</v>
      </c>
      <c r="Q19" s="146">
        <v>4</v>
      </c>
      <c r="BC19" s="168">
        <f>SUM(BC12:BC18)</f>
        <v>0</v>
      </c>
      <c r="BD19" s="168">
        <f>SUM(BD12:BD18)</f>
        <v>0</v>
      </c>
      <c r="BE19" s="168">
        <f>SUM(BE12:BE18)</f>
        <v>0</v>
      </c>
      <c r="BF19" s="168">
        <f>SUM(BF12:BF18)</f>
        <v>0</v>
      </c>
      <c r="BG19" s="168">
        <f>SUM(BG12:BG18)</f>
        <v>0</v>
      </c>
    </row>
    <row r="20" spans="1:59" x14ac:dyDescent="0.2">
      <c r="A20" s="139" t="s">
        <v>69</v>
      </c>
      <c r="B20" s="140" t="s">
        <v>95</v>
      </c>
      <c r="C20" s="141" t="s">
        <v>96</v>
      </c>
      <c r="D20" s="142"/>
      <c r="E20" s="143"/>
      <c r="F20" s="143"/>
      <c r="G20" s="144"/>
      <c r="H20" s="145"/>
      <c r="I20" s="145"/>
      <c r="J20" s="145"/>
      <c r="K20" s="145"/>
      <c r="Q20" s="146">
        <v>1</v>
      </c>
    </row>
    <row r="21" spans="1:59" x14ac:dyDescent="0.2">
      <c r="A21" s="147">
        <v>8</v>
      </c>
      <c r="B21" s="148" t="s">
        <v>97</v>
      </c>
      <c r="C21" s="149" t="s">
        <v>98</v>
      </c>
      <c r="D21" s="150" t="s">
        <v>90</v>
      </c>
      <c r="E21" s="151">
        <v>0.46</v>
      </c>
      <c r="F21" s="151">
        <v>0</v>
      </c>
      <c r="G21" s="152">
        <f>E21*F21</f>
        <v>0</v>
      </c>
      <c r="H21" s="153">
        <v>0</v>
      </c>
      <c r="I21" s="153">
        <f>E21*H21</f>
        <v>0</v>
      </c>
      <c r="J21" s="153">
        <v>0</v>
      </c>
      <c r="K21" s="153">
        <f>E21*J21</f>
        <v>0</v>
      </c>
      <c r="Q21" s="146">
        <v>2</v>
      </c>
      <c r="AA21" s="122">
        <v>12</v>
      </c>
      <c r="AB21" s="122">
        <v>0</v>
      </c>
      <c r="AC21" s="122">
        <v>8</v>
      </c>
      <c r="BB21" s="122">
        <v>1</v>
      </c>
      <c r="BC21" s="122">
        <f>IF(BB21=1,G21,0)</f>
        <v>0</v>
      </c>
      <c r="BD21" s="122">
        <f>IF(BB21=2,G21,0)</f>
        <v>0</v>
      </c>
      <c r="BE21" s="122">
        <f>IF(BB21=3,G21,0)</f>
        <v>0</v>
      </c>
      <c r="BF21" s="122">
        <f>IF(BB21=4,G21,0)</f>
        <v>0</v>
      </c>
      <c r="BG21" s="122">
        <f>IF(BB21=5,G21,0)</f>
        <v>0</v>
      </c>
    </row>
    <row r="22" spans="1:59" x14ac:dyDescent="0.2">
      <c r="A22" s="161"/>
      <c r="B22" s="162" t="s">
        <v>71</v>
      </c>
      <c r="C22" s="163" t="str">
        <f>CONCATENATE(B20," ",C20)</f>
        <v>99 Staveništní přesun hmot</v>
      </c>
      <c r="D22" s="161"/>
      <c r="E22" s="164"/>
      <c r="F22" s="164"/>
      <c r="G22" s="165">
        <f>SUM(G20:G21)</f>
        <v>0</v>
      </c>
      <c r="H22" s="166"/>
      <c r="I22" s="167">
        <f>SUM(I20:I21)</f>
        <v>0</v>
      </c>
      <c r="J22" s="166"/>
      <c r="K22" s="167">
        <f>SUM(K20:K21)</f>
        <v>0</v>
      </c>
      <c r="Q22" s="146">
        <v>4</v>
      </c>
      <c r="BC22" s="168">
        <f>SUM(BC20:BC21)</f>
        <v>0</v>
      </c>
      <c r="BD22" s="168">
        <f>SUM(BD20:BD21)</f>
        <v>0</v>
      </c>
      <c r="BE22" s="168">
        <f>SUM(BE20:BE21)</f>
        <v>0</v>
      </c>
      <c r="BF22" s="168">
        <f>SUM(BF20:BF21)</f>
        <v>0</v>
      </c>
      <c r="BG22" s="168">
        <f>SUM(BG20:BG21)</f>
        <v>0</v>
      </c>
    </row>
    <row r="23" spans="1:59" x14ac:dyDescent="0.2">
      <c r="A23" s="139" t="s">
        <v>69</v>
      </c>
      <c r="B23" s="140" t="s">
        <v>99</v>
      </c>
      <c r="C23" s="141" t="s">
        <v>100</v>
      </c>
      <c r="D23" s="142"/>
      <c r="E23" s="143"/>
      <c r="F23" s="143"/>
      <c r="G23" s="144"/>
      <c r="H23" s="145"/>
      <c r="I23" s="145"/>
      <c r="J23" s="145"/>
      <c r="K23" s="145"/>
      <c r="Q23" s="146">
        <v>1</v>
      </c>
    </row>
    <row r="24" spans="1:59" x14ac:dyDescent="0.2">
      <c r="A24" s="147">
        <v>9</v>
      </c>
      <c r="B24" s="148" t="s">
        <v>101</v>
      </c>
      <c r="C24" s="149" t="s">
        <v>102</v>
      </c>
      <c r="D24" s="150" t="s">
        <v>103</v>
      </c>
      <c r="E24" s="151">
        <v>1.5</v>
      </c>
      <c r="F24" s="151">
        <v>0</v>
      </c>
      <c r="G24" s="152">
        <f>E24*F24</f>
        <v>0</v>
      </c>
      <c r="H24" s="153">
        <v>2.1099999999999999E-3</v>
      </c>
      <c r="I24" s="153">
        <f>E24*H24</f>
        <v>3.1649999999999998E-3</v>
      </c>
      <c r="J24" s="153">
        <v>0</v>
      </c>
      <c r="K24" s="153">
        <f>E24*J24</f>
        <v>0</v>
      </c>
      <c r="Q24" s="146">
        <v>2</v>
      </c>
      <c r="AA24" s="122">
        <v>12</v>
      </c>
      <c r="AB24" s="122">
        <v>0</v>
      </c>
      <c r="AC24" s="122">
        <v>9</v>
      </c>
      <c r="BB24" s="122">
        <v>2</v>
      </c>
      <c r="BC24" s="122">
        <f>IF(BB24=1,G24,0)</f>
        <v>0</v>
      </c>
      <c r="BD24" s="122">
        <f>IF(BB24=2,G24,0)</f>
        <v>0</v>
      </c>
      <c r="BE24" s="122">
        <f>IF(BB24=3,G24,0)</f>
        <v>0</v>
      </c>
      <c r="BF24" s="122">
        <f>IF(BB24=4,G24,0)</f>
        <v>0</v>
      </c>
      <c r="BG24" s="122">
        <f>IF(BB24=5,G24,0)</f>
        <v>0</v>
      </c>
    </row>
    <row r="25" spans="1:59" x14ac:dyDescent="0.2">
      <c r="A25" s="154"/>
      <c r="B25" s="155"/>
      <c r="C25" s="196" t="s">
        <v>104</v>
      </c>
      <c r="D25" s="197"/>
      <c r="E25" s="156">
        <v>1.5</v>
      </c>
      <c r="F25" s="157"/>
      <c r="G25" s="158"/>
      <c r="H25" s="159"/>
      <c r="I25" s="159"/>
      <c r="J25" s="159"/>
      <c r="K25" s="159"/>
      <c r="M25" s="122" t="s">
        <v>104</v>
      </c>
      <c r="O25" s="160"/>
      <c r="Q25" s="146"/>
    </row>
    <row r="26" spans="1:59" x14ac:dyDescent="0.2">
      <c r="A26" s="147">
        <v>10</v>
      </c>
      <c r="B26" s="148" t="s">
        <v>105</v>
      </c>
      <c r="C26" s="149" t="s">
        <v>106</v>
      </c>
      <c r="D26" s="150" t="s">
        <v>90</v>
      </c>
      <c r="E26" s="151">
        <v>3.0000000000000001E-3</v>
      </c>
      <c r="F26" s="151">
        <v>0</v>
      </c>
      <c r="G26" s="152">
        <f>E26*F26</f>
        <v>0</v>
      </c>
      <c r="H26" s="153">
        <v>0</v>
      </c>
      <c r="I26" s="153">
        <f>E26*H26</f>
        <v>0</v>
      </c>
      <c r="J26" s="153">
        <v>0</v>
      </c>
      <c r="K26" s="153">
        <f>E26*J26</f>
        <v>0</v>
      </c>
      <c r="Q26" s="146">
        <v>2</v>
      </c>
      <c r="AA26" s="122">
        <v>12</v>
      </c>
      <c r="AB26" s="122">
        <v>0</v>
      </c>
      <c r="AC26" s="122">
        <v>10</v>
      </c>
      <c r="BB26" s="122">
        <v>2</v>
      </c>
      <c r="BC26" s="122">
        <f>IF(BB26=1,G26,0)</f>
        <v>0</v>
      </c>
      <c r="BD26" s="122">
        <f>IF(BB26=2,G26,0)</f>
        <v>0</v>
      </c>
      <c r="BE26" s="122">
        <f>IF(BB26=3,G26,0)</f>
        <v>0</v>
      </c>
      <c r="BF26" s="122">
        <f>IF(BB26=4,G26,0)</f>
        <v>0</v>
      </c>
      <c r="BG26" s="122">
        <f>IF(BB26=5,G26,0)</f>
        <v>0</v>
      </c>
    </row>
    <row r="27" spans="1:59" x14ac:dyDescent="0.2">
      <c r="A27" s="161"/>
      <c r="B27" s="162" t="s">
        <v>71</v>
      </c>
      <c r="C27" s="163" t="str">
        <f>CONCATENATE(B23," ",C23)</f>
        <v>713 Izolace tepelné</v>
      </c>
      <c r="D27" s="161"/>
      <c r="E27" s="164"/>
      <c r="F27" s="164"/>
      <c r="G27" s="165">
        <f>SUM(G23:G26)</f>
        <v>0</v>
      </c>
      <c r="H27" s="166"/>
      <c r="I27" s="167">
        <f>SUM(I23:I26)</f>
        <v>3.1649999999999998E-3</v>
      </c>
      <c r="J27" s="166"/>
      <c r="K27" s="167">
        <f>SUM(K23:K26)</f>
        <v>0</v>
      </c>
      <c r="Q27" s="146">
        <v>4</v>
      </c>
      <c r="BC27" s="168">
        <f>SUM(BC23:BC26)</f>
        <v>0</v>
      </c>
      <c r="BD27" s="168">
        <f>SUM(BD23:BD26)</f>
        <v>0</v>
      </c>
      <c r="BE27" s="168">
        <f>SUM(BE23:BE26)</f>
        <v>0</v>
      </c>
      <c r="BF27" s="168">
        <f>SUM(BF23:BF26)</f>
        <v>0</v>
      </c>
      <c r="BG27" s="168">
        <f>SUM(BG23:BG26)</f>
        <v>0</v>
      </c>
    </row>
    <row r="28" spans="1:59" x14ac:dyDescent="0.2">
      <c r="A28" s="139" t="s">
        <v>69</v>
      </c>
      <c r="B28" s="140" t="s">
        <v>107</v>
      </c>
      <c r="C28" s="141" t="s">
        <v>108</v>
      </c>
      <c r="D28" s="142"/>
      <c r="E28" s="143"/>
      <c r="F28" s="143"/>
      <c r="G28" s="144"/>
      <c r="H28" s="145"/>
      <c r="I28" s="145"/>
      <c r="J28" s="145"/>
      <c r="K28" s="145"/>
      <c r="Q28" s="146">
        <v>1</v>
      </c>
    </row>
    <row r="29" spans="1:59" x14ac:dyDescent="0.2">
      <c r="A29" s="147">
        <v>11</v>
      </c>
      <c r="B29" s="148" t="s">
        <v>109</v>
      </c>
      <c r="C29" s="149" t="s">
        <v>110</v>
      </c>
      <c r="D29" s="150" t="s">
        <v>77</v>
      </c>
      <c r="E29" s="151">
        <v>15</v>
      </c>
      <c r="F29" s="151">
        <v>0</v>
      </c>
      <c r="G29" s="152">
        <f>E29*F29</f>
        <v>0</v>
      </c>
      <c r="H29" s="153">
        <v>1.31E-3</v>
      </c>
      <c r="I29" s="153">
        <f>E29*H29</f>
        <v>1.9650000000000001E-2</v>
      </c>
      <c r="J29" s="153">
        <v>0</v>
      </c>
      <c r="K29" s="153">
        <f>E29*J29</f>
        <v>0</v>
      </c>
      <c r="Q29" s="146">
        <v>2</v>
      </c>
      <c r="AA29" s="122">
        <v>12</v>
      </c>
      <c r="AB29" s="122">
        <v>0</v>
      </c>
      <c r="AC29" s="122">
        <v>11</v>
      </c>
      <c r="BB29" s="122">
        <v>2</v>
      </c>
      <c r="BC29" s="122">
        <f>IF(BB29=1,G29,0)</f>
        <v>0</v>
      </c>
      <c r="BD29" s="122">
        <f>IF(BB29=2,G29,0)</f>
        <v>0</v>
      </c>
      <c r="BE29" s="122">
        <f>IF(BB29=3,G29,0)</f>
        <v>0</v>
      </c>
      <c r="BF29" s="122">
        <f>IF(BB29=4,G29,0)</f>
        <v>0</v>
      </c>
      <c r="BG29" s="122">
        <f>IF(BB29=5,G29,0)</f>
        <v>0</v>
      </c>
    </row>
    <row r="30" spans="1:59" x14ac:dyDescent="0.2">
      <c r="A30" s="154"/>
      <c r="B30" s="155"/>
      <c r="C30" s="196" t="s">
        <v>111</v>
      </c>
      <c r="D30" s="197"/>
      <c r="E30" s="156">
        <v>15</v>
      </c>
      <c r="F30" s="157"/>
      <c r="G30" s="158"/>
      <c r="H30" s="159"/>
      <c r="I30" s="159"/>
      <c r="J30" s="159"/>
      <c r="K30" s="159"/>
      <c r="M30" s="122" t="s">
        <v>111</v>
      </c>
      <c r="O30" s="160"/>
      <c r="Q30" s="146"/>
    </row>
    <row r="31" spans="1:59" ht="25.5" x14ac:dyDescent="0.2">
      <c r="A31" s="147">
        <v>12</v>
      </c>
      <c r="B31" s="148" t="s">
        <v>112</v>
      </c>
      <c r="C31" s="149" t="s">
        <v>113</v>
      </c>
      <c r="D31" s="150" t="s">
        <v>70</v>
      </c>
      <c r="E31" s="151">
        <v>3</v>
      </c>
      <c r="F31" s="151">
        <v>0</v>
      </c>
      <c r="G31" s="152">
        <f>E31*F31</f>
        <v>0</v>
      </c>
      <c r="H31" s="153">
        <v>5.0000000000000001E-4</v>
      </c>
      <c r="I31" s="153">
        <f>E31*H31</f>
        <v>1.5E-3</v>
      </c>
      <c r="J31" s="153">
        <v>0</v>
      </c>
      <c r="K31" s="153">
        <f>E31*J31</f>
        <v>0</v>
      </c>
      <c r="Q31" s="146">
        <v>2</v>
      </c>
      <c r="AA31" s="122">
        <v>12</v>
      </c>
      <c r="AB31" s="122">
        <v>0</v>
      </c>
      <c r="AC31" s="122">
        <v>12</v>
      </c>
      <c r="BB31" s="122">
        <v>2</v>
      </c>
      <c r="BC31" s="122">
        <f>IF(BB31=1,G31,0)</f>
        <v>0</v>
      </c>
      <c r="BD31" s="122">
        <f>IF(BB31=2,G31,0)</f>
        <v>0</v>
      </c>
      <c r="BE31" s="122">
        <f>IF(BB31=3,G31,0)</f>
        <v>0</v>
      </c>
      <c r="BF31" s="122">
        <f>IF(BB31=4,G31,0)</f>
        <v>0</v>
      </c>
      <c r="BG31" s="122">
        <f>IF(BB31=5,G31,0)</f>
        <v>0</v>
      </c>
    </row>
    <row r="32" spans="1:59" ht="25.5" x14ac:dyDescent="0.2">
      <c r="A32" s="147">
        <v>13</v>
      </c>
      <c r="B32" s="148" t="s">
        <v>114</v>
      </c>
      <c r="C32" s="149" t="s">
        <v>115</v>
      </c>
      <c r="D32" s="150" t="s">
        <v>70</v>
      </c>
      <c r="E32" s="151">
        <v>3</v>
      </c>
      <c r="F32" s="151">
        <v>0</v>
      </c>
      <c r="G32" s="152">
        <f>E32*F32</f>
        <v>0</v>
      </c>
      <c r="H32" s="153">
        <v>1E-3</v>
      </c>
      <c r="I32" s="153">
        <f>E32*H32</f>
        <v>3.0000000000000001E-3</v>
      </c>
      <c r="J32" s="153">
        <v>0</v>
      </c>
      <c r="K32" s="153">
        <f>E32*J32</f>
        <v>0</v>
      </c>
      <c r="Q32" s="146">
        <v>2</v>
      </c>
      <c r="AA32" s="122">
        <v>12</v>
      </c>
      <c r="AB32" s="122">
        <v>0</v>
      </c>
      <c r="AC32" s="122">
        <v>13</v>
      </c>
      <c r="BB32" s="122">
        <v>2</v>
      </c>
      <c r="BC32" s="122">
        <f>IF(BB32=1,G32,0)</f>
        <v>0</v>
      </c>
      <c r="BD32" s="122">
        <f>IF(BB32=2,G32,0)</f>
        <v>0</v>
      </c>
      <c r="BE32" s="122">
        <f>IF(BB32=3,G32,0)</f>
        <v>0</v>
      </c>
      <c r="BF32" s="122">
        <f>IF(BB32=4,G32,0)</f>
        <v>0</v>
      </c>
      <c r="BG32" s="122">
        <f>IF(BB32=5,G32,0)</f>
        <v>0</v>
      </c>
    </row>
    <row r="33" spans="1:59" x14ac:dyDescent="0.2">
      <c r="A33" s="147">
        <v>14</v>
      </c>
      <c r="B33" s="148" t="s">
        <v>116</v>
      </c>
      <c r="C33" s="149" t="s">
        <v>117</v>
      </c>
      <c r="D33" s="150" t="s">
        <v>90</v>
      </c>
      <c r="E33" s="151">
        <v>2.4E-2</v>
      </c>
      <c r="F33" s="151">
        <v>0</v>
      </c>
      <c r="G33" s="152">
        <f>E33*F33</f>
        <v>0</v>
      </c>
      <c r="H33" s="153">
        <v>0</v>
      </c>
      <c r="I33" s="153">
        <f>E33*H33</f>
        <v>0</v>
      </c>
      <c r="J33" s="153">
        <v>0</v>
      </c>
      <c r="K33" s="153">
        <f>E33*J33</f>
        <v>0</v>
      </c>
      <c r="Q33" s="146">
        <v>2</v>
      </c>
      <c r="AA33" s="122">
        <v>12</v>
      </c>
      <c r="AB33" s="122">
        <v>0</v>
      </c>
      <c r="AC33" s="122">
        <v>14</v>
      </c>
      <c r="BB33" s="122">
        <v>2</v>
      </c>
      <c r="BC33" s="122">
        <f>IF(BB33=1,G33,0)</f>
        <v>0</v>
      </c>
      <c r="BD33" s="122">
        <f>IF(BB33=2,G33,0)</f>
        <v>0</v>
      </c>
      <c r="BE33" s="122">
        <f>IF(BB33=3,G33,0)</f>
        <v>0</v>
      </c>
      <c r="BF33" s="122">
        <f>IF(BB33=4,G33,0)</f>
        <v>0</v>
      </c>
      <c r="BG33" s="122">
        <f>IF(BB33=5,G33,0)</f>
        <v>0</v>
      </c>
    </row>
    <row r="34" spans="1:59" x14ac:dyDescent="0.2">
      <c r="A34" s="161"/>
      <c r="B34" s="162" t="s">
        <v>71</v>
      </c>
      <c r="C34" s="163" t="str">
        <f>CONCATENATE(B28," ",C28)</f>
        <v>721 Vnitřní kanalizace</v>
      </c>
      <c r="D34" s="161"/>
      <c r="E34" s="164"/>
      <c r="F34" s="164"/>
      <c r="G34" s="165">
        <f>SUM(G28:G33)</f>
        <v>0</v>
      </c>
      <c r="H34" s="166"/>
      <c r="I34" s="167">
        <f>SUM(I28:I33)</f>
        <v>2.4150000000000001E-2</v>
      </c>
      <c r="J34" s="166"/>
      <c r="K34" s="167">
        <f>SUM(K28:K33)</f>
        <v>0</v>
      </c>
      <c r="Q34" s="146">
        <v>4</v>
      </c>
      <c r="BC34" s="168">
        <f>SUM(BC28:BC33)</f>
        <v>0</v>
      </c>
      <c r="BD34" s="168">
        <f>SUM(BD28:BD33)</f>
        <v>0</v>
      </c>
      <c r="BE34" s="168">
        <f>SUM(BE28:BE33)</f>
        <v>0</v>
      </c>
      <c r="BF34" s="168">
        <f>SUM(BF28:BF33)</f>
        <v>0</v>
      </c>
      <c r="BG34" s="168">
        <f>SUM(BG28:BG33)</f>
        <v>0</v>
      </c>
    </row>
    <row r="35" spans="1:59" x14ac:dyDescent="0.2">
      <c r="A35" s="139" t="s">
        <v>69</v>
      </c>
      <c r="B35" s="140" t="s">
        <v>118</v>
      </c>
      <c r="C35" s="141" t="s">
        <v>119</v>
      </c>
      <c r="D35" s="142"/>
      <c r="E35" s="143"/>
      <c r="F35" s="143"/>
      <c r="G35" s="144"/>
      <c r="H35" s="145"/>
      <c r="I35" s="145"/>
      <c r="J35" s="145"/>
      <c r="K35" s="145"/>
      <c r="Q35" s="146">
        <v>1</v>
      </c>
    </row>
    <row r="36" spans="1:59" x14ac:dyDescent="0.2">
      <c r="A36" s="147">
        <v>15</v>
      </c>
      <c r="B36" s="148" t="s">
        <v>120</v>
      </c>
      <c r="C36" s="149" t="s">
        <v>121</v>
      </c>
      <c r="D36" s="150" t="s">
        <v>77</v>
      </c>
      <c r="E36" s="151">
        <v>4.5</v>
      </c>
      <c r="F36" s="151">
        <v>0</v>
      </c>
      <c r="G36" s="152">
        <f t="shared" ref="G36:G46" si="0">E36*F36</f>
        <v>0</v>
      </c>
      <c r="H36" s="153">
        <v>0</v>
      </c>
      <c r="I36" s="153">
        <f t="shared" ref="I36:I46" si="1">E36*H36</f>
        <v>0</v>
      </c>
      <c r="J36" s="153">
        <v>0</v>
      </c>
      <c r="K36" s="153">
        <f t="shared" ref="K36:K46" si="2">E36*J36</f>
        <v>0</v>
      </c>
      <c r="Q36" s="146">
        <v>2</v>
      </c>
      <c r="AA36" s="122">
        <v>12</v>
      </c>
      <c r="AB36" s="122">
        <v>0</v>
      </c>
      <c r="AC36" s="122">
        <v>15</v>
      </c>
      <c r="BB36" s="122">
        <v>2</v>
      </c>
      <c r="BC36" s="122">
        <f t="shared" ref="BC36:BC46" si="3">IF(BB36=1,G36,0)</f>
        <v>0</v>
      </c>
      <c r="BD36" s="122">
        <f t="shared" ref="BD36:BD46" si="4">IF(BB36=2,G36,0)</f>
        <v>0</v>
      </c>
      <c r="BE36" s="122">
        <f t="shared" ref="BE36:BE46" si="5">IF(BB36=3,G36,0)</f>
        <v>0</v>
      </c>
      <c r="BF36" s="122">
        <f t="shared" ref="BF36:BF46" si="6">IF(BB36=4,G36,0)</f>
        <v>0</v>
      </c>
      <c r="BG36" s="122">
        <f t="shared" ref="BG36:BG46" si="7">IF(BB36=5,G36,0)</f>
        <v>0</v>
      </c>
    </row>
    <row r="37" spans="1:59" x14ac:dyDescent="0.2">
      <c r="A37" s="147">
        <v>16</v>
      </c>
      <c r="B37" s="148" t="s">
        <v>122</v>
      </c>
      <c r="C37" s="149" t="s">
        <v>123</v>
      </c>
      <c r="D37" s="150" t="s">
        <v>81</v>
      </c>
      <c r="E37" s="151">
        <v>1</v>
      </c>
      <c r="F37" s="151">
        <v>0</v>
      </c>
      <c r="G37" s="152">
        <f t="shared" si="0"/>
        <v>0</v>
      </c>
      <c r="H37" s="153">
        <v>0</v>
      </c>
      <c r="I37" s="153">
        <f t="shared" si="1"/>
        <v>0</v>
      </c>
      <c r="J37" s="153">
        <v>0</v>
      </c>
      <c r="K37" s="153">
        <f t="shared" si="2"/>
        <v>0</v>
      </c>
      <c r="Q37" s="146">
        <v>2</v>
      </c>
      <c r="AA37" s="122">
        <v>12</v>
      </c>
      <c r="AB37" s="122">
        <v>0</v>
      </c>
      <c r="AC37" s="122">
        <v>16</v>
      </c>
      <c r="BB37" s="122">
        <v>2</v>
      </c>
      <c r="BC37" s="122">
        <f t="shared" si="3"/>
        <v>0</v>
      </c>
      <c r="BD37" s="122">
        <f t="shared" si="4"/>
        <v>0</v>
      </c>
      <c r="BE37" s="122">
        <f t="shared" si="5"/>
        <v>0</v>
      </c>
      <c r="BF37" s="122">
        <f t="shared" si="6"/>
        <v>0</v>
      </c>
      <c r="BG37" s="122">
        <f t="shared" si="7"/>
        <v>0</v>
      </c>
    </row>
    <row r="38" spans="1:59" x14ac:dyDescent="0.2">
      <c r="A38" s="147">
        <v>17</v>
      </c>
      <c r="B38" s="148" t="s">
        <v>124</v>
      </c>
      <c r="C38" s="149" t="s">
        <v>125</v>
      </c>
      <c r="D38" s="150" t="s">
        <v>81</v>
      </c>
      <c r="E38" s="151">
        <v>3</v>
      </c>
      <c r="F38" s="151">
        <v>0</v>
      </c>
      <c r="G38" s="152">
        <f t="shared" si="0"/>
        <v>0</v>
      </c>
      <c r="H38" s="153">
        <v>0</v>
      </c>
      <c r="I38" s="153">
        <f t="shared" si="1"/>
        <v>0</v>
      </c>
      <c r="J38" s="153">
        <v>0</v>
      </c>
      <c r="K38" s="153">
        <f t="shared" si="2"/>
        <v>0</v>
      </c>
      <c r="Q38" s="146">
        <v>2</v>
      </c>
      <c r="AA38" s="122">
        <v>12</v>
      </c>
      <c r="AB38" s="122">
        <v>0</v>
      </c>
      <c r="AC38" s="122">
        <v>17</v>
      </c>
      <c r="BB38" s="122">
        <v>2</v>
      </c>
      <c r="BC38" s="122">
        <f t="shared" si="3"/>
        <v>0</v>
      </c>
      <c r="BD38" s="122">
        <f t="shared" si="4"/>
        <v>0</v>
      </c>
      <c r="BE38" s="122">
        <f t="shared" si="5"/>
        <v>0</v>
      </c>
      <c r="BF38" s="122">
        <f t="shared" si="6"/>
        <v>0</v>
      </c>
      <c r="BG38" s="122">
        <f t="shared" si="7"/>
        <v>0</v>
      </c>
    </row>
    <row r="39" spans="1:59" x14ac:dyDescent="0.2">
      <c r="A39" s="147">
        <v>18</v>
      </c>
      <c r="B39" s="148" t="s">
        <v>126</v>
      </c>
      <c r="C39" s="149" t="s">
        <v>127</v>
      </c>
      <c r="D39" s="150" t="s">
        <v>81</v>
      </c>
      <c r="E39" s="151">
        <v>3</v>
      </c>
      <c r="F39" s="151">
        <v>0</v>
      </c>
      <c r="G39" s="152">
        <f t="shared" si="0"/>
        <v>0</v>
      </c>
      <c r="H39" s="153">
        <v>0</v>
      </c>
      <c r="I39" s="153">
        <f t="shared" si="1"/>
        <v>0</v>
      </c>
      <c r="J39" s="153">
        <v>0</v>
      </c>
      <c r="K39" s="153">
        <f t="shared" si="2"/>
        <v>0</v>
      </c>
      <c r="Q39" s="146">
        <v>2</v>
      </c>
      <c r="AA39" s="122">
        <v>12</v>
      </c>
      <c r="AB39" s="122">
        <v>0</v>
      </c>
      <c r="AC39" s="122">
        <v>18</v>
      </c>
      <c r="BB39" s="122">
        <v>2</v>
      </c>
      <c r="BC39" s="122">
        <f t="shared" si="3"/>
        <v>0</v>
      </c>
      <c r="BD39" s="122">
        <f t="shared" si="4"/>
        <v>0</v>
      </c>
      <c r="BE39" s="122">
        <f t="shared" si="5"/>
        <v>0</v>
      </c>
      <c r="BF39" s="122">
        <f t="shared" si="6"/>
        <v>0</v>
      </c>
      <c r="BG39" s="122">
        <f t="shared" si="7"/>
        <v>0</v>
      </c>
    </row>
    <row r="40" spans="1:59" ht="25.5" x14ac:dyDescent="0.2">
      <c r="A40" s="147">
        <v>19</v>
      </c>
      <c r="B40" s="148" t="s">
        <v>128</v>
      </c>
      <c r="C40" s="149" t="s">
        <v>129</v>
      </c>
      <c r="D40" s="150" t="s">
        <v>77</v>
      </c>
      <c r="E40" s="151">
        <v>4.5</v>
      </c>
      <c r="F40" s="151">
        <v>0</v>
      </c>
      <c r="G40" s="152">
        <f t="shared" si="0"/>
        <v>0</v>
      </c>
      <c r="H40" s="153">
        <v>2.0000000000000001E-4</v>
      </c>
      <c r="I40" s="153">
        <f t="shared" si="1"/>
        <v>9.0000000000000008E-4</v>
      </c>
      <c r="J40" s="153">
        <v>0</v>
      </c>
      <c r="K40" s="153">
        <f t="shared" si="2"/>
        <v>0</v>
      </c>
      <c r="Q40" s="146">
        <v>2</v>
      </c>
      <c r="AA40" s="122">
        <v>12</v>
      </c>
      <c r="AB40" s="122">
        <v>0</v>
      </c>
      <c r="AC40" s="122">
        <v>19</v>
      </c>
      <c r="BB40" s="122">
        <v>2</v>
      </c>
      <c r="BC40" s="122">
        <f t="shared" si="3"/>
        <v>0</v>
      </c>
      <c r="BD40" s="122">
        <f t="shared" si="4"/>
        <v>0</v>
      </c>
      <c r="BE40" s="122">
        <f t="shared" si="5"/>
        <v>0</v>
      </c>
      <c r="BF40" s="122">
        <f t="shared" si="6"/>
        <v>0</v>
      </c>
      <c r="BG40" s="122">
        <f t="shared" si="7"/>
        <v>0</v>
      </c>
    </row>
    <row r="41" spans="1:59" x14ac:dyDescent="0.2">
      <c r="A41" s="147">
        <v>20</v>
      </c>
      <c r="B41" s="148" t="s">
        <v>130</v>
      </c>
      <c r="C41" s="149" t="s">
        <v>131</v>
      </c>
      <c r="D41" s="150" t="s">
        <v>70</v>
      </c>
      <c r="E41" s="151">
        <v>1</v>
      </c>
      <c r="F41" s="151">
        <v>0</v>
      </c>
      <c r="G41" s="152">
        <f t="shared" si="0"/>
        <v>0</v>
      </c>
      <c r="H41" s="153">
        <v>2.0000000000000001E-4</v>
      </c>
      <c r="I41" s="153">
        <f t="shared" si="1"/>
        <v>2.0000000000000001E-4</v>
      </c>
      <c r="J41" s="153">
        <v>0</v>
      </c>
      <c r="K41" s="153">
        <f t="shared" si="2"/>
        <v>0</v>
      </c>
      <c r="Q41" s="146">
        <v>2</v>
      </c>
      <c r="AA41" s="122">
        <v>12</v>
      </c>
      <c r="AB41" s="122">
        <v>0</v>
      </c>
      <c r="AC41" s="122">
        <v>20</v>
      </c>
      <c r="BB41" s="122">
        <v>2</v>
      </c>
      <c r="BC41" s="122">
        <f t="shared" si="3"/>
        <v>0</v>
      </c>
      <c r="BD41" s="122">
        <f t="shared" si="4"/>
        <v>0</v>
      </c>
      <c r="BE41" s="122">
        <f t="shared" si="5"/>
        <v>0</v>
      </c>
      <c r="BF41" s="122">
        <f t="shared" si="6"/>
        <v>0</v>
      </c>
      <c r="BG41" s="122">
        <f t="shared" si="7"/>
        <v>0</v>
      </c>
    </row>
    <row r="42" spans="1:59" x14ac:dyDescent="0.2">
      <c r="A42" s="147">
        <v>21</v>
      </c>
      <c r="B42" s="148" t="s">
        <v>132</v>
      </c>
      <c r="C42" s="149" t="s">
        <v>133</v>
      </c>
      <c r="D42" s="150" t="s">
        <v>70</v>
      </c>
      <c r="E42" s="151">
        <v>2</v>
      </c>
      <c r="F42" s="151">
        <v>0</v>
      </c>
      <c r="G42" s="152">
        <f t="shared" si="0"/>
        <v>0</v>
      </c>
      <c r="H42" s="153">
        <v>2.0000000000000001E-4</v>
      </c>
      <c r="I42" s="153">
        <f t="shared" si="1"/>
        <v>4.0000000000000002E-4</v>
      </c>
      <c r="J42" s="153">
        <v>0</v>
      </c>
      <c r="K42" s="153">
        <f t="shared" si="2"/>
        <v>0</v>
      </c>
      <c r="Q42" s="146">
        <v>2</v>
      </c>
      <c r="AA42" s="122">
        <v>12</v>
      </c>
      <c r="AB42" s="122">
        <v>0</v>
      </c>
      <c r="AC42" s="122">
        <v>21</v>
      </c>
      <c r="BB42" s="122">
        <v>2</v>
      </c>
      <c r="BC42" s="122">
        <f t="shared" si="3"/>
        <v>0</v>
      </c>
      <c r="BD42" s="122">
        <f t="shared" si="4"/>
        <v>0</v>
      </c>
      <c r="BE42" s="122">
        <f t="shared" si="5"/>
        <v>0</v>
      </c>
      <c r="BF42" s="122">
        <f t="shared" si="6"/>
        <v>0</v>
      </c>
      <c r="BG42" s="122">
        <f t="shared" si="7"/>
        <v>0</v>
      </c>
    </row>
    <row r="43" spans="1:59" ht="25.5" x14ac:dyDescent="0.2">
      <c r="A43" s="147">
        <v>22</v>
      </c>
      <c r="B43" s="148" t="s">
        <v>134</v>
      </c>
      <c r="C43" s="149" t="s">
        <v>135</v>
      </c>
      <c r="D43" s="150" t="s">
        <v>70</v>
      </c>
      <c r="E43" s="151">
        <v>3</v>
      </c>
      <c r="F43" s="151">
        <v>0</v>
      </c>
      <c r="G43" s="152">
        <f t="shared" si="0"/>
        <v>0</v>
      </c>
      <c r="H43" s="153">
        <v>2.0000000000000001E-4</v>
      </c>
      <c r="I43" s="153">
        <f t="shared" si="1"/>
        <v>6.0000000000000006E-4</v>
      </c>
      <c r="J43" s="153">
        <v>0</v>
      </c>
      <c r="K43" s="153">
        <f t="shared" si="2"/>
        <v>0</v>
      </c>
      <c r="Q43" s="146">
        <v>2</v>
      </c>
      <c r="AA43" s="122">
        <v>12</v>
      </c>
      <c r="AB43" s="122">
        <v>0</v>
      </c>
      <c r="AC43" s="122">
        <v>22</v>
      </c>
      <c r="BB43" s="122">
        <v>2</v>
      </c>
      <c r="BC43" s="122">
        <f t="shared" si="3"/>
        <v>0</v>
      </c>
      <c r="BD43" s="122">
        <f t="shared" si="4"/>
        <v>0</v>
      </c>
      <c r="BE43" s="122">
        <f t="shared" si="5"/>
        <v>0</v>
      </c>
      <c r="BF43" s="122">
        <f t="shared" si="6"/>
        <v>0</v>
      </c>
      <c r="BG43" s="122">
        <f t="shared" si="7"/>
        <v>0</v>
      </c>
    </row>
    <row r="44" spans="1:59" ht="25.5" x14ac:dyDescent="0.2">
      <c r="A44" s="147">
        <v>23</v>
      </c>
      <c r="B44" s="148" t="s">
        <v>136</v>
      </c>
      <c r="C44" s="149" t="s">
        <v>137</v>
      </c>
      <c r="D44" s="150" t="s">
        <v>70</v>
      </c>
      <c r="E44" s="151">
        <v>2</v>
      </c>
      <c r="F44" s="151">
        <v>0</v>
      </c>
      <c r="G44" s="152">
        <f t="shared" si="0"/>
        <v>0</v>
      </c>
      <c r="H44" s="153">
        <v>2E-3</v>
      </c>
      <c r="I44" s="153">
        <f t="shared" si="1"/>
        <v>4.0000000000000001E-3</v>
      </c>
      <c r="J44" s="153">
        <v>0</v>
      </c>
      <c r="K44" s="153">
        <f t="shared" si="2"/>
        <v>0</v>
      </c>
      <c r="Q44" s="146">
        <v>2</v>
      </c>
      <c r="AA44" s="122">
        <v>12</v>
      </c>
      <c r="AB44" s="122">
        <v>0</v>
      </c>
      <c r="AC44" s="122">
        <v>23</v>
      </c>
      <c r="BB44" s="122">
        <v>2</v>
      </c>
      <c r="BC44" s="122">
        <f t="shared" si="3"/>
        <v>0</v>
      </c>
      <c r="BD44" s="122">
        <f t="shared" si="4"/>
        <v>0</v>
      </c>
      <c r="BE44" s="122">
        <f t="shared" si="5"/>
        <v>0</v>
      </c>
      <c r="BF44" s="122">
        <f t="shared" si="6"/>
        <v>0</v>
      </c>
      <c r="BG44" s="122">
        <f t="shared" si="7"/>
        <v>0</v>
      </c>
    </row>
    <row r="45" spans="1:59" ht="25.5" x14ac:dyDescent="0.2">
      <c r="A45" s="147">
        <v>24</v>
      </c>
      <c r="B45" s="148" t="s">
        <v>138</v>
      </c>
      <c r="C45" s="149" t="s">
        <v>139</v>
      </c>
      <c r="D45" s="150" t="s">
        <v>70</v>
      </c>
      <c r="E45" s="151">
        <v>1</v>
      </c>
      <c r="F45" s="151">
        <v>0</v>
      </c>
      <c r="G45" s="152">
        <f t="shared" si="0"/>
        <v>0</v>
      </c>
      <c r="H45" s="153">
        <v>2E-3</v>
      </c>
      <c r="I45" s="153">
        <f t="shared" si="1"/>
        <v>2E-3</v>
      </c>
      <c r="J45" s="153">
        <v>0</v>
      </c>
      <c r="K45" s="153">
        <f t="shared" si="2"/>
        <v>0</v>
      </c>
      <c r="Q45" s="146">
        <v>2</v>
      </c>
      <c r="AA45" s="122">
        <v>12</v>
      </c>
      <c r="AB45" s="122">
        <v>0</v>
      </c>
      <c r="AC45" s="122">
        <v>24</v>
      </c>
      <c r="BB45" s="122">
        <v>2</v>
      </c>
      <c r="BC45" s="122">
        <f t="shared" si="3"/>
        <v>0</v>
      </c>
      <c r="BD45" s="122">
        <f t="shared" si="4"/>
        <v>0</v>
      </c>
      <c r="BE45" s="122">
        <f t="shared" si="5"/>
        <v>0</v>
      </c>
      <c r="BF45" s="122">
        <f t="shared" si="6"/>
        <v>0</v>
      </c>
      <c r="BG45" s="122">
        <f t="shared" si="7"/>
        <v>0</v>
      </c>
    </row>
    <row r="46" spans="1:59" x14ac:dyDescent="0.2">
      <c r="A46" s="147">
        <v>25</v>
      </c>
      <c r="B46" s="148" t="s">
        <v>140</v>
      </c>
      <c r="C46" s="149" t="s">
        <v>141</v>
      </c>
      <c r="D46" s="150" t="s">
        <v>90</v>
      </c>
      <c r="E46" s="151">
        <v>8.0000000000000002E-3</v>
      </c>
      <c r="F46" s="151">
        <v>0</v>
      </c>
      <c r="G46" s="152">
        <f t="shared" si="0"/>
        <v>0</v>
      </c>
      <c r="H46" s="153">
        <v>0</v>
      </c>
      <c r="I46" s="153">
        <f t="shared" si="1"/>
        <v>0</v>
      </c>
      <c r="J46" s="153">
        <v>0</v>
      </c>
      <c r="K46" s="153">
        <f t="shared" si="2"/>
        <v>0</v>
      </c>
      <c r="Q46" s="146">
        <v>2</v>
      </c>
      <c r="AA46" s="122">
        <v>12</v>
      </c>
      <c r="AB46" s="122">
        <v>0</v>
      </c>
      <c r="AC46" s="122">
        <v>25</v>
      </c>
      <c r="BB46" s="122">
        <v>2</v>
      </c>
      <c r="BC46" s="122">
        <f t="shared" si="3"/>
        <v>0</v>
      </c>
      <c r="BD46" s="122">
        <f t="shared" si="4"/>
        <v>0</v>
      </c>
      <c r="BE46" s="122">
        <f t="shared" si="5"/>
        <v>0</v>
      </c>
      <c r="BF46" s="122">
        <f t="shared" si="6"/>
        <v>0</v>
      </c>
      <c r="BG46" s="122">
        <f t="shared" si="7"/>
        <v>0</v>
      </c>
    </row>
    <row r="47" spans="1:59" x14ac:dyDescent="0.2">
      <c r="A47" s="161"/>
      <c r="B47" s="162" t="s">
        <v>71</v>
      </c>
      <c r="C47" s="163" t="str">
        <f>CONCATENATE(B35," ",C35)</f>
        <v>728 Vzduchotechnika</v>
      </c>
      <c r="D47" s="161"/>
      <c r="E47" s="164"/>
      <c r="F47" s="164"/>
      <c r="G47" s="165">
        <f>SUM(G35:G46)</f>
        <v>0</v>
      </c>
      <c r="H47" s="166"/>
      <c r="I47" s="167">
        <f>SUM(I35:I46)</f>
        <v>8.0999999999999996E-3</v>
      </c>
      <c r="J47" s="166"/>
      <c r="K47" s="167">
        <f>SUM(K35:K46)</f>
        <v>0</v>
      </c>
      <c r="Q47" s="146">
        <v>4</v>
      </c>
      <c r="BC47" s="168">
        <f>SUM(BC35:BC46)</f>
        <v>0</v>
      </c>
      <c r="BD47" s="168">
        <f>SUM(BD35:BD46)</f>
        <v>0</v>
      </c>
      <c r="BE47" s="168">
        <f>SUM(BE35:BE46)</f>
        <v>0</v>
      </c>
      <c r="BF47" s="168">
        <f>SUM(BF35:BF46)</f>
        <v>0</v>
      </c>
      <c r="BG47" s="168">
        <f>SUM(BG35:BG46)</f>
        <v>0</v>
      </c>
    </row>
    <row r="48" spans="1:59" x14ac:dyDescent="0.2">
      <c r="E48" s="122"/>
    </row>
    <row r="49" spans="5:5" x14ac:dyDescent="0.2">
      <c r="E49" s="122"/>
    </row>
    <row r="50" spans="5:5" x14ac:dyDescent="0.2">
      <c r="E50" s="122"/>
    </row>
    <row r="51" spans="5:5" x14ac:dyDescent="0.2">
      <c r="E51" s="122"/>
    </row>
    <row r="52" spans="5:5" x14ac:dyDescent="0.2">
      <c r="E52" s="122"/>
    </row>
    <row r="53" spans="5:5" x14ac:dyDescent="0.2">
      <c r="E53" s="122"/>
    </row>
    <row r="54" spans="5:5" x14ac:dyDescent="0.2">
      <c r="E54" s="122"/>
    </row>
    <row r="55" spans="5:5" x14ac:dyDescent="0.2">
      <c r="E55" s="122"/>
    </row>
    <row r="56" spans="5:5" x14ac:dyDescent="0.2">
      <c r="E56" s="122"/>
    </row>
    <row r="57" spans="5:5" x14ac:dyDescent="0.2">
      <c r="E57" s="122"/>
    </row>
    <row r="58" spans="5:5" x14ac:dyDescent="0.2">
      <c r="E58" s="122"/>
    </row>
    <row r="59" spans="5:5" x14ac:dyDescent="0.2">
      <c r="E59" s="122"/>
    </row>
    <row r="60" spans="5:5" x14ac:dyDescent="0.2">
      <c r="E60" s="122"/>
    </row>
    <row r="61" spans="5:5" x14ac:dyDescent="0.2">
      <c r="E61" s="122"/>
    </row>
    <row r="62" spans="5:5" x14ac:dyDescent="0.2">
      <c r="E62" s="122"/>
    </row>
    <row r="63" spans="5:5" x14ac:dyDescent="0.2">
      <c r="E63" s="122"/>
    </row>
    <row r="64" spans="5:5" x14ac:dyDescent="0.2">
      <c r="E64" s="122"/>
    </row>
    <row r="65" spans="1:7" x14ac:dyDescent="0.2">
      <c r="E65" s="122"/>
    </row>
    <row r="66" spans="1:7" x14ac:dyDescent="0.2">
      <c r="E66" s="122"/>
    </row>
    <row r="67" spans="1:7" x14ac:dyDescent="0.2">
      <c r="E67" s="122"/>
    </row>
    <row r="68" spans="1:7" x14ac:dyDescent="0.2">
      <c r="E68" s="122"/>
    </row>
    <row r="69" spans="1:7" x14ac:dyDescent="0.2">
      <c r="E69" s="122"/>
    </row>
    <row r="70" spans="1:7" x14ac:dyDescent="0.2">
      <c r="E70" s="122"/>
    </row>
    <row r="71" spans="1:7" x14ac:dyDescent="0.2">
      <c r="A71" s="169"/>
      <c r="B71" s="169"/>
      <c r="C71" s="169"/>
      <c r="D71" s="169"/>
      <c r="E71" s="169"/>
      <c r="F71" s="169"/>
      <c r="G71" s="169"/>
    </row>
    <row r="72" spans="1:7" x14ac:dyDescent="0.2">
      <c r="A72" s="169"/>
      <c r="B72" s="169"/>
      <c r="C72" s="169"/>
      <c r="D72" s="169"/>
      <c r="E72" s="169"/>
      <c r="F72" s="169"/>
      <c r="G72" s="169"/>
    </row>
    <row r="73" spans="1:7" x14ac:dyDescent="0.2">
      <c r="A73" s="169"/>
      <c r="B73" s="169"/>
      <c r="C73" s="169"/>
      <c r="D73" s="169"/>
      <c r="E73" s="169"/>
      <c r="F73" s="169"/>
      <c r="G73" s="169"/>
    </row>
    <row r="74" spans="1:7" x14ac:dyDescent="0.2">
      <c r="A74" s="169"/>
      <c r="B74" s="169"/>
      <c r="C74" s="169"/>
      <c r="D74" s="169"/>
      <c r="E74" s="169"/>
      <c r="F74" s="169"/>
      <c r="G74" s="169"/>
    </row>
    <row r="75" spans="1:7" x14ac:dyDescent="0.2">
      <c r="E75" s="122"/>
    </row>
    <row r="76" spans="1:7" x14ac:dyDescent="0.2">
      <c r="E76" s="122"/>
    </row>
    <row r="77" spans="1:7" x14ac:dyDescent="0.2">
      <c r="E77" s="122"/>
    </row>
    <row r="78" spans="1:7" x14ac:dyDescent="0.2">
      <c r="E78" s="122"/>
    </row>
    <row r="79" spans="1:7" x14ac:dyDescent="0.2">
      <c r="E79" s="122"/>
    </row>
    <row r="80" spans="1:7" x14ac:dyDescent="0.2">
      <c r="E80" s="122"/>
    </row>
    <row r="81" spans="5:5" x14ac:dyDescent="0.2">
      <c r="E81" s="122"/>
    </row>
    <row r="82" spans="5:5" x14ac:dyDescent="0.2">
      <c r="E82" s="122"/>
    </row>
    <row r="83" spans="5:5" x14ac:dyDescent="0.2">
      <c r="E83" s="122"/>
    </row>
    <row r="84" spans="5:5" x14ac:dyDescent="0.2">
      <c r="E84" s="122"/>
    </row>
    <row r="85" spans="5:5" x14ac:dyDescent="0.2">
      <c r="E85" s="122"/>
    </row>
    <row r="86" spans="5:5" x14ac:dyDescent="0.2">
      <c r="E86" s="122"/>
    </row>
    <row r="87" spans="5:5" x14ac:dyDescent="0.2">
      <c r="E87" s="122"/>
    </row>
    <row r="88" spans="5:5" x14ac:dyDescent="0.2">
      <c r="E88" s="122"/>
    </row>
    <row r="89" spans="5:5" x14ac:dyDescent="0.2">
      <c r="E89" s="122"/>
    </row>
    <row r="90" spans="5:5" x14ac:dyDescent="0.2">
      <c r="E90" s="122"/>
    </row>
    <row r="91" spans="5:5" x14ac:dyDescent="0.2">
      <c r="E91" s="122"/>
    </row>
    <row r="92" spans="5:5" x14ac:dyDescent="0.2">
      <c r="E92" s="122"/>
    </row>
    <row r="93" spans="5:5" x14ac:dyDescent="0.2">
      <c r="E93" s="122"/>
    </row>
    <row r="94" spans="5:5" x14ac:dyDescent="0.2">
      <c r="E94" s="122"/>
    </row>
    <row r="95" spans="5:5" x14ac:dyDescent="0.2">
      <c r="E95" s="122"/>
    </row>
    <row r="96" spans="5:5" x14ac:dyDescent="0.2">
      <c r="E96" s="122"/>
    </row>
    <row r="97" spans="1:7" x14ac:dyDescent="0.2">
      <c r="E97" s="122"/>
    </row>
    <row r="98" spans="1:7" x14ac:dyDescent="0.2">
      <c r="E98" s="122"/>
    </row>
    <row r="99" spans="1:7" x14ac:dyDescent="0.2">
      <c r="E99" s="122"/>
    </row>
    <row r="100" spans="1:7" x14ac:dyDescent="0.2">
      <c r="A100" s="170"/>
      <c r="B100" s="170"/>
    </row>
    <row r="101" spans="1:7" x14ac:dyDescent="0.2">
      <c r="A101" s="169"/>
      <c r="B101" s="169"/>
      <c r="C101" s="172"/>
      <c r="D101" s="172"/>
      <c r="E101" s="173"/>
      <c r="F101" s="172"/>
      <c r="G101" s="174"/>
    </row>
    <row r="102" spans="1:7" x14ac:dyDescent="0.2">
      <c r="A102" s="175"/>
      <c r="B102" s="175"/>
      <c r="C102" s="169"/>
      <c r="D102" s="169"/>
      <c r="E102" s="176"/>
      <c r="F102" s="169"/>
      <c r="G102" s="169"/>
    </row>
    <row r="103" spans="1:7" x14ac:dyDescent="0.2">
      <c r="A103" s="169"/>
      <c r="B103" s="169"/>
      <c r="C103" s="169"/>
      <c r="D103" s="169"/>
      <c r="E103" s="176"/>
      <c r="F103" s="169"/>
      <c r="G103" s="169"/>
    </row>
    <row r="104" spans="1:7" x14ac:dyDescent="0.2">
      <c r="A104" s="169"/>
      <c r="B104" s="169"/>
      <c r="C104" s="169"/>
      <c r="D104" s="169"/>
      <c r="E104" s="176"/>
      <c r="F104" s="169"/>
      <c r="G104" s="169"/>
    </row>
    <row r="105" spans="1:7" x14ac:dyDescent="0.2">
      <c r="A105" s="169"/>
      <c r="B105" s="169"/>
      <c r="C105" s="169"/>
      <c r="D105" s="169"/>
      <c r="E105" s="176"/>
      <c r="F105" s="169"/>
      <c r="G105" s="169"/>
    </row>
    <row r="106" spans="1:7" x14ac:dyDescent="0.2">
      <c r="A106" s="169"/>
      <c r="B106" s="169"/>
      <c r="C106" s="169"/>
      <c r="D106" s="169"/>
      <c r="E106" s="176"/>
      <c r="F106" s="169"/>
      <c r="G106" s="169"/>
    </row>
    <row r="107" spans="1:7" x14ac:dyDescent="0.2">
      <c r="A107" s="169"/>
      <c r="B107" s="169"/>
      <c r="C107" s="169"/>
      <c r="D107" s="169"/>
      <c r="E107" s="176"/>
      <c r="F107" s="169"/>
      <c r="G107" s="169"/>
    </row>
    <row r="108" spans="1:7" x14ac:dyDescent="0.2">
      <c r="A108" s="169"/>
      <c r="B108" s="169"/>
      <c r="C108" s="169"/>
      <c r="D108" s="169"/>
      <c r="E108" s="176"/>
      <c r="F108" s="169"/>
      <c r="G108" s="169"/>
    </row>
    <row r="109" spans="1:7" x14ac:dyDescent="0.2">
      <c r="A109" s="169"/>
      <c r="B109" s="169"/>
      <c r="C109" s="169"/>
      <c r="D109" s="169"/>
      <c r="E109" s="176"/>
      <c r="F109" s="169"/>
      <c r="G109" s="169"/>
    </row>
    <row r="110" spans="1:7" x14ac:dyDescent="0.2">
      <c r="A110" s="169"/>
      <c r="B110" s="169"/>
      <c r="C110" s="169"/>
      <c r="D110" s="169"/>
      <c r="E110" s="176"/>
      <c r="F110" s="169"/>
      <c r="G110" s="169"/>
    </row>
    <row r="111" spans="1:7" x14ac:dyDescent="0.2">
      <c r="A111" s="169"/>
      <c r="B111" s="169"/>
      <c r="C111" s="169"/>
      <c r="D111" s="169"/>
      <c r="E111" s="176"/>
      <c r="F111" s="169"/>
      <c r="G111" s="169"/>
    </row>
    <row r="112" spans="1:7" x14ac:dyDescent="0.2">
      <c r="A112" s="169"/>
      <c r="B112" s="169"/>
      <c r="C112" s="169"/>
      <c r="D112" s="169"/>
      <c r="E112" s="176"/>
      <c r="F112" s="169"/>
      <c r="G112" s="169"/>
    </row>
    <row r="113" spans="1:7" x14ac:dyDescent="0.2">
      <c r="A113" s="169"/>
      <c r="B113" s="169"/>
      <c r="C113" s="169"/>
      <c r="D113" s="169"/>
      <c r="E113" s="176"/>
      <c r="F113" s="169"/>
      <c r="G113" s="169"/>
    </row>
    <row r="114" spans="1:7" x14ac:dyDescent="0.2">
      <c r="A114" s="169"/>
      <c r="B114" s="169"/>
      <c r="C114" s="169"/>
      <c r="D114" s="169"/>
      <c r="E114" s="176"/>
      <c r="F114" s="169"/>
      <c r="G114" s="169"/>
    </row>
  </sheetData>
  <mergeCells count="8">
    <mergeCell ref="C25:D25"/>
    <mergeCell ref="C30:D30"/>
    <mergeCell ref="C15:D15"/>
    <mergeCell ref="A1:I1"/>
    <mergeCell ref="A3:B3"/>
    <mergeCell ref="A4:B4"/>
    <mergeCell ref="G4:I4"/>
    <mergeCell ref="C9:D9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AI0U21nO0PwqZgWYKHlN8FGDZq8=</DigestValue>
    </Reference>
    <Reference URI="#idOfficeObject" Type="http://www.w3.org/2000/09/xmldsig#Object">
      <DigestMethod Algorithm="http://www.w3.org/2000/09/xmldsig#sha1"/>
      <DigestValue>/71AR81BiTSmsC2Qr/dI1PK8Gmo=</DigestValue>
    </Reference>
  </SignedInfo>
  <SignatureValue>
    DxzlGteCydQRiRC0xCZvz9l1IEjHOiQ4lNnMm+TyvBShvw6KsBurlPNpKk9KgMLxt1u72uYW
    V+Rd6VCO+Nvsvz5Sj2KhOmSUonCKa6TetWwJwBj6UU+TTRR17sYBEnMcCR9aZG6wR7qEvCUS
    6mX1C3sgtKri8VYE2lV/cFoZEo4Dy4ck4fnT8qBq6EWyrSMbawfWcl7vuUU8K0GxZxhCVDjy
    fQPPjmypkP4PFYUMJ7VICxFN9dxtWnqgAKpifdWLHkPtGBVXGLq9qPkJVKs9MjNzSv8rt+Ai
    GMNsyVuG6D96sZH56HDHwbJOll46Kd9q3VL8vqUiREjG0TaqRh4J6A==
  </SignatureValue>
  <KeyInfo>
    <KeyValue>
      <RSAKeyValue>
        <Modulus>
            pD9+2yEb3VrjkJmyJsQnop2YXSGxBR2cr+rBmI9pRGu9FfvAIH2bwQnA66m/AN8OJs8EHoC4
            3t6d64ZYIVgSv8Iu/NMzus1d5BmWL1nuXSdtiGTMjmaSNCzj7w87xY0ALYuKb6y7Cp5TksHx
            8Ff8awu59GQpTJj9FmP+gljOID6spShWoXuk1STrI24AcNol2LfdYB7Y3+iyHbfywKUuc5so
            kTgmmRgkf7T9xU1IdEWT6bJSnU/89qBrANyI5Vc0u4fz9V2PsqiQuqX/upqJfoJGiAB/e3C7
            81oHESxy/qePLjLBpKsu709A/7wMKg6ryDDpxZ/w4hxqOHF9eaXAuQ==
          </Modulus>
        <Exponent>AQAB</Exponent>
      </RSAKeyValue>
    </KeyValue>
    <X509Data>
      <X509Certificate>
          MIIGtzCCBZ+gAwIBAgIDGLhTMA0GCSqGSIb3DQEBCwUAMF8xCzAJBgNVBAYTAkNaMSwwKgYD
          VQQKDCPEjGVza8OhIHBvxaF0YSwgcy5wLiBbScSMIDQ3MTE0OTgzXTEiMCAGA1UEAxMZUG9z
          dFNpZ251bSBRdWFsaWZpZWQgQ0EgMjAeFw0xNDA0MTYwOTAxMTFaFw0xNTA1MDYwOTAxMTFa
          MIGZMQswCQYDVQQGEwJDWjFBMD8GA1UECgw4UmVnaW9uw6FsbsOtIHBvcmFkZW5za8OhIGFn
          ZW50dXJhLCBzLnIuby4gW0nEjCAyNjI5ODE2M10xCjAIBgNVBAsTATExFjAUBgNVBAMMDUph
          biDFoGV2xI3DrWsxEDAOBgNVBAUTB1AyMzM0MjgxETAPBgNVBAwTCGplZG5hdGVsMIIBIjAN
          BgkqhkiG9w0BAQEFAAOCAQ8AMIIBCgKCAQEApD9+2yEb3VrjkJmyJsQnop2YXSGxBR2cr+rB
          mI9pRGu9FfvAIH2bwQnA66m/AN8OJs8EHoC43t6d64ZYIVgSv8Iu/NMzus1d5BmWL1nuXSdt
          iGTMjmaSNCzj7w87xY0ALYuKb6y7Cp5TksHx8Ff8awu59GQpTJj9FmP+gljOID6spShWoXuk
          1STrI24AcNol2LfdYB7Y3+iyHbfywKUuc5sokTgmmRgkf7T9xU1IdEWT6bJSnU/89qBrANyI
          5Vc0u4fz9V2PsqiQuqX/upqJfoJGiAB/e3C781oHESxy/qePLjLBpKsu709A/7wMKg6ryDDp
          xZ/w4hxqOHF9eaXAuQIDAQABo4IDPzCCAzswPgYDVR0RBDcwNYENc2V2Y2lrQHJwYS5jeqAZ
          BgkrBgEEAdwZAgGgDBMKMTk0NzI5MDQzM6AJBgNVBA2gAhMAMIIBDgYDVR0gBIIBBTCCAQEw
          gf4GCWeBBgEEAQeCLDCB8DCBxwYIKwYBBQUHAgIwgboagbdUZW50byBrdmFsaWZpa292YW55
          IGNlcnRpZmlrYXQgYnlsIHZ5ZGFuIHBvZGxlIHpha29uYSAyMjcvMjAwMFNiLiBhIG5hdmF6
          bnljaCBwcmVkcGlzdS4vVGhpcyBxdWFsaWZpZWQgY2VydGlmaWNhdGUgd2FzIGlzc3VlZCBh
          Y2NvcmRpbmcgdG8gTGF3IE5vIDIyNy8yMDAwQ29sbC4gYW5kIHJlbGF0ZWQgcmVndWxhdGlv
          bnMwJAYIKwYBBQUHAgEWGGh0dHA6Ly93d3cucG9zdHNpZ251bS5jejAYBggrBgEFBQcBAwQM
          MAowCAYGBACORgEBMIHIBggrBgEFBQcBAQSBuzCBuDA7BggrBgEFBQcwAoYvaHR0cDovL3d3
          dy5wb3N0c2lnbnVtLmN6L2NydC9wc3F1YWxpZmllZGNhMi5jcnQwPAYIKwYBBQUHMAKGMGh0
          dHA6Ly93d3cyLnBvc3RzaWdudW0uY3ovY3J0L3BzcXVhbGlmaWVkY2EyLmNydDA7BggrBgEF
          BQcwAoYvaHR0cDovL3Bvc3RzaWdudW0udHRjLmN6L2NydC9wc3F1YWxpZmllZGNhMi5jcnQw
          DgYDVR0PAQH/BAQDAgXgMB8GA1UdIwQYMBaAFInoTN+LJjk+1yQuEg565+Yn5daXMIGxBgNV
          HR8EgakwgaYwNaAzoDGGL2h0dHA6Ly93d3cucG9zdHNpZ251bS5jei9jcmwvcHNxdWFsaWZp
          ZWRjYTIuY3JsMDagNKAyhjBodHRwOi8vd3d3Mi5wb3N0c2lnbnVtLmN6L2NybC9wc3F1YWxp
          ZmllZGNhMi5jcmwwNaAzoDGGL2h0dHA6Ly9wb3N0c2lnbnVtLnR0Yy5jei9jcmwvcHNxdWFs
          aWZpZWRjYTIuY3JsMB0GA1UdDgQWBBShlLmW1Cxdhnxxe3hA3Cva+Tm5qjANBgkqhkiG9w0B
          AQsFAAOCAQEAlol6CGrLrq3Uymjcns1mLYuyQGZEA64nVsQMWo/rxeOn42jG2HjweHJQYKez
          RkPQJNackSef+gzrDd+fZD6ElMqDZ6VmYBO99aFoTENNFdfTQrLdrUk07fw8e4KZ+YwNwSpL
          CMHO1MYDpljNlMoHMJLPqT2LKguoxQ8DNg50QUU7h80IVy06PJE92vGa/FJuimcDNc85Jcwa
          /M9mdaGfrfzit/XwIW4QtRajvFwlUwiiJx/mj13NaW+7SKWqjoMkSbv7tI+k2713w7N8aw17
          i+/Ny+kZmlvR9XoFbIzcFPWcvP1P0sH+ge2tpQ56VUoIY+en9NW4uHIWut7cfYWZRw==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gvDBEep0kWgnjdYoq+7do+ZfN08=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T3qRcum0CBW24Pk7X1pRZVSRbDo=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T3qRcum0CBW24Pk7X1pRZVSRbDo=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s2OlzCyf8FUbiQ6sm7ItoOGZs7E=</DigestValue>
      </Reference>
      <Reference URI="/xl/sharedStrings.xml?ContentType=application/vnd.openxmlformats-officedocument.spreadsheetml.sharedStrings+xml">
        <DigestMethod Algorithm="http://www.w3.org/2000/09/xmldsig#sha1"/>
        <DigestValue>VDMS1OM7USj0gcZGde9XhLGNhWg=</DigestValue>
      </Reference>
      <Reference URI="/xl/styles.xml?ContentType=application/vnd.openxmlformats-officedocument.spreadsheetml.styles+xml">
        <DigestMethod Algorithm="http://www.w3.org/2000/09/xmldsig#sha1"/>
        <DigestValue>VWs+W7O/FJ4Io0Wvf7ezLAPuIew=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UIVcMs5ZG0CunbnaTXX7Nbu3x1I=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v3Lhz/7in+JSHN9h2WkNFTOQeaQ=</DigestValue>
      </Reference>
      <Reference URI="/xl/worksheets/sheet2.xml?ContentType=application/vnd.openxmlformats-officedocument.spreadsheetml.worksheet+xml">
        <DigestMethod Algorithm="http://www.w3.org/2000/09/xmldsig#sha1"/>
        <DigestValue>vKHohcw3LclgVwwOSjD9HOx6Isg=</DigestValue>
      </Reference>
      <Reference URI="/xl/worksheets/sheet3.xml?ContentType=application/vnd.openxmlformats-officedocument.spreadsheetml.worksheet+xml">
        <DigestMethod Algorithm="http://www.w3.org/2000/09/xmldsig#sha1"/>
        <DigestValue>7zPG+EzPDv0eJtPNSEhHI1NMWJQ=</DigestValue>
      </Reference>
    </Manifest>
    <SignatureProperties>
      <SignatureProperty Id="idSignatureTime" Target="#idPackageSignature">
        <mdssi:SignatureTime>
          <mdssi:Format>YYYY-MM-DDThh:mm:ssTZD</mdssi:Format>
          <mdssi:Value>2015-01-26T12:26:44Z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2014-12-03T14:02:42Z</cp:lastPrinted>
  <dcterms:created xsi:type="dcterms:W3CDTF">2014-11-14T11:44:27Z</dcterms:created>
  <dcterms:modified xsi:type="dcterms:W3CDTF">2014-12-03T14:13:03Z</dcterms:modified>
</cp:coreProperties>
</file>